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45" yWindow="-15" windowWidth="6360" windowHeight="6045" tabRatio="912" activeTab="3"/>
  </bookViews>
  <sheets>
    <sheet name="Sonthandel" sheetId="14" r:id="rId1"/>
    <sheet name="Vertalingen" sheetId="3" r:id="rId2"/>
    <sheet name="Stappen" sheetId="12" r:id="rId3"/>
    <sheet name="Unger Allen Grains" sheetId="15" r:id="rId4"/>
  </sheets>
  <definedNames>
    <definedName name="DZ">#REF!</definedName>
  </definedNames>
  <calcPr calcId="145621"/>
</workbook>
</file>

<file path=xl/calcChain.xml><?xml version="1.0" encoding="utf-8"?>
<calcChain xmlns="http://schemas.openxmlformats.org/spreadsheetml/2006/main">
  <c r="CZ81" i="14" l="1"/>
  <c r="CZ80" i="14"/>
  <c r="CZ75" i="14"/>
  <c r="CZ72" i="14"/>
  <c r="CZ71" i="14"/>
  <c r="CZ52" i="14"/>
  <c r="CZ49" i="14"/>
  <c r="CZ41" i="14"/>
  <c r="DY318" i="14"/>
  <c r="DY317" i="14"/>
  <c r="DY312" i="14"/>
  <c r="DY311" i="14"/>
  <c r="DY310" i="14"/>
  <c r="DY309" i="14"/>
  <c r="DY308" i="14"/>
  <c r="DY307" i="14"/>
  <c r="DY306" i="14"/>
  <c r="DY305" i="14"/>
  <c r="DY304" i="14"/>
  <c r="DY298" i="14"/>
  <c r="DY297" i="14"/>
  <c r="DY296" i="14"/>
  <c r="DY295" i="14"/>
  <c r="DY294" i="14"/>
  <c r="DY293" i="14"/>
  <c r="DY292" i="14"/>
  <c r="DY291" i="14"/>
  <c r="DY290" i="14"/>
  <c r="DY289" i="14"/>
  <c r="DY288" i="14"/>
  <c r="DY284" i="14"/>
  <c r="DY283" i="14"/>
  <c r="DY281" i="14"/>
  <c r="DY280" i="14"/>
  <c r="DY279" i="14"/>
  <c r="DY278" i="14"/>
  <c r="DY277" i="14"/>
  <c r="DY276" i="14"/>
  <c r="DY275" i="14"/>
  <c r="DY274" i="14"/>
  <c r="DY273" i="14"/>
  <c r="DY272" i="14"/>
  <c r="DY271" i="14"/>
  <c r="DY269" i="14"/>
  <c r="DY268" i="14"/>
  <c r="DY264" i="14"/>
  <c r="DY263" i="14"/>
  <c r="DY262" i="14"/>
  <c r="DY261" i="14"/>
  <c r="DY259" i="14"/>
  <c r="DY258" i="14"/>
  <c r="DY257" i="14"/>
  <c r="DY256" i="14"/>
  <c r="DY255" i="14"/>
  <c r="DY254" i="14"/>
  <c r="DY253" i="14"/>
  <c r="DY252" i="14"/>
  <c r="DY251" i="14"/>
  <c r="DY250" i="14"/>
  <c r="DY249" i="14"/>
  <c r="DY248" i="14"/>
  <c r="DY247" i="14"/>
  <c r="DY246" i="14"/>
  <c r="DY245" i="14"/>
  <c r="DY244" i="14"/>
  <c r="DY243" i="14"/>
  <c r="DY242" i="14"/>
  <c r="DY239" i="14"/>
  <c r="DY233" i="14"/>
  <c r="EA250" i="14"/>
  <c r="EA249" i="14"/>
  <c r="EA248" i="14"/>
  <c r="EA247" i="14"/>
  <c r="EA246" i="14"/>
  <c r="EA245" i="14"/>
  <c r="EA244" i="14"/>
  <c r="EA243" i="14"/>
  <c r="EA242" i="14"/>
  <c r="EA239" i="14"/>
  <c r="EA233" i="14"/>
  <c r="EA230" i="14"/>
  <c r="EA229" i="14"/>
  <c r="EA221" i="14"/>
  <c r="EA220" i="14"/>
  <c r="EA219" i="14"/>
  <c r="EA217" i="14"/>
  <c r="EA216" i="14"/>
  <c r="EA214" i="14"/>
  <c r="EA212" i="14"/>
  <c r="EA205" i="14"/>
  <c r="EA203" i="14"/>
  <c r="EA202" i="14"/>
  <c r="EA200" i="14"/>
  <c r="EA199" i="14"/>
  <c r="EA197" i="14"/>
  <c r="EA194" i="14"/>
  <c r="EA193" i="14"/>
  <c r="EA190" i="14"/>
  <c r="EA188" i="14"/>
  <c r="EA187" i="14"/>
  <c r="EA186" i="14"/>
  <c r="EA185" i="14"/>
  <c r="EA183" i="14"/>
  <c r="EA182" i="14"/>
  <c r="EA180" i="14"/>
  <c r="EA176" i="14"/>
  <c r="EA175" i="14"/>
  <c r="EA165" i="14"/>
  <c r="EA164" i="14"/>
  <c r="EA163" i="14"/>
  <c r="EA162" i="14"/>
  <c r="EA161" i="14"/>
  <c r="EA160" i="14"/>
  <c r="EA159" i="14"/>
  <c r="EA157" i="14"/>
  <c r="EA156" i="14"/>
  <c r="EA154" i="14"/>
  <c r="EA153" i="14"/>
  <c r="EA152" i="14"/>
  <c r="EA151" i="14"/>
  <c r="EA149" i="14"/>
  <c r="EA148" i="14"/>
  <c r="EA147" i="14"/>
  <c r="EA146" i="14"/>
  <c r="EA145" i="14"/>
  <c r="EA144" i="14"/>
  <c r="EA143" i="14"/>
  <c r="EA142" i="14"/>
  <c r="EA139" i="14"/>
  <c r="EA137" i="14"/>
  <c r="EA136" i="14"/>
  <c r="EA135" i="14"/>
  <c r="DW268" i="14"/>
  <c r="DW267" i="14"/>
  <c r="DW266" i="14"/>
  <c r="DW265" i="14"/>
  <c r="DW264" i="14"/>
  <c r="DW263" i="14"/>
  <c r="DW262" i="14"/>
  <c r="DW261" i="14"/>
  <c r="DW260" i="14"/>
  <c r="DW259" i="14"/>
  <c r="DW258" i="14"/>
  <c r="DW257" i="14"/>
  <c r="DW256" i="14"/>
  <c r="DW255" i="14"/>
  <c r="DW254" i="14"/>
  <c r="DW253" i="14"/>
  <c r="DW252" i="14"/>
  <c r="DW251" i="14"/>
  <c r="DW250" i="14"/>
  <c r="DW249" i="14"/>
  <c r="DW248" i="14"/>
  <c r="DW247" i="14"/>
  <c r="DW246" i="14"/>
  <c r="DW245" i="14"/>
  <c r="DW244" i="14"/>
  <c r="DW243" i="14"/>
  <c r="DW242" i="14"/>
  <c r="DW239" i="14"/>
  <c r="DW233" i="14"/>
  <c r="DW229" i="14"/>
  <c r="DW221" i="14"/>
  <c r="DW220" i="14"/>
  <c r="DW219" i="14"/>
  <c r="DW217" i="14"/>
  <c r="DW216" i="14"/>
  <c r="DW214" i="14"/>
  <c r="DW212" i="14"/>
  <c r="DW205" i="14"/>
  <c r="DW203" i="14"/>
  <c r="DW202" i="14"/>
  <c r="DW200" i="14"/>
  <c r="DW199" i="14"/>
  <c r="DW197" i="14"/>
  <c r="DW194" i="14"/>
  <c r="DW193" i="14"/>
  <c r="DW190" i="14"/>
  <c r="DW188" i="14"/>
  <c r="DW187" i="14"/>
  <c r="DW186" i="14"/>
  <c r="DW185" i="14"/>
  <c r="DW183" i="14"/>
  <c r="DW182" i="14"/>
  <c r="DW180" i="14"/>
  <c r="DW161" i="14"/>
  <c r="DW160" i="14"/>
  <c r="DW159" i="14"/>
  <c r="DW157" i="14"/>
  <c r="DW156" i="14"/>
  <c r="DW154" i="14"/>
  <c r="DW153" i="14"/>
  <c r="DW152" i="14"/>
  <c r="DW151" i="14"/>
  <c r="DW149" i="14"/>
  <c r="DW148" i="14"/>
  <c r="DW147" i="14"/>
  <c r="DW146" i="14"/>
  <c r="DW145" i="14"/>
  <c r="DW144" i="14"/>
  <c r="DW143" i="14"/>
  <c r="DW142" i="14"/>
  <c r="DW141" i="14"/>
  <c r="DW137" i="14"/>
  <c r="DW136" i="14"/>
  <c r="DW135" i="14"/>
  <c r="DS217" i="14"/>
  <c r="DS303" i="14"/>
  <c r="DS302" i="14"/>
  <c r="DS301" i="14"/>
  <c r="DS298" i="14"/>
  <c r="DS297" i="14"/>
  <c r="DS293" i="14"/>
  <c r="DS291" i="14"/>
  <c r="DS290" i="14"/>
  <c r="DS279" i="14"/>
  <c r="DS285" i="14"/>
  <c r="DS284" i="14"/>
  <c r="DS283" i="14"/>
  <c r="DS273" i="14"/>
  <c r="DS272" i="14"/>
  <c r="DS271" i="14"/>
  <c r="DS262" i="14"/>
  <c r="DS260" i="14"/>
  <c r="DS254" i="14"/>
  <c r="DS253" i="14"/>
  <c r="DS252" i="14"/>
  <c r="DS251" i="14"/>
  <c r="DS249" i="14"/>
  <c r="DS248" i="14"/>
  <c r="DS246" i="14"/>
  <c r="DS240" i="14"/>
  <c r="DS239" i="14"/>
  <c r="DS238" i="14"/>
  <c r="DS237" i="14"/>
  <c r="DS230" i="14"/>
  <c r="DS229" i="14"/>
  <c r="DS228" i="14"/>
  <c r="DS226" i="14"/>
  <c r="DS224" i="14"/>
  <c r="DS222" i="14"/>
  <c r="DS221" i="14"/>
  <c r="DS219" i="14"/>
  <c r="DS218" i="14"/>
  <c r="CE324" i="14"/>
  <c r="CF324" i="14" s="1"/>
  <c r="CE323" i="14"/>
  <c r="CF323" i="14" s="1"/>
  <c r="CE322" i="14"/>
  <c r="CF322" i="14" s="1"/>
  <c r="CH322" i="14" s="1"/>
  <c r="CE321" i="14"/>
  <c r="CF321" i="14"/>
  <c r="CE317" i="14"/>
  <c r="CF317" i="14"/>
  <c r="CE316" i="14"/>
  <c r="CF316" i="14"/>
  <c r="CH316" i="14" s="1"/>
  <c r="CE315" i="14"/>
  <c r="CF315" i="14" s="1"/>
  <c r="CH315" i="14" s="1"/>
  <c r="CE314" i="14"/>
  <c r="CF314" i="14"/>
  <c r="CH314" i="14" s="1"/>
  <c r="CE313" i="14"/>
  <c r="CF313" i="14" s="1"/>
  <c r="CE308" i="14"/>
  <c r="CF308" i="14" s="1"/>
  <c r="CH308" i="14" s="1"/>
  <c r="CE307" i="14"/>
  <c r="CF307" i="14"/>
  <c r="CH307" i="14" s="1"/>
  <c r="CE306" i="14"/>
  <c r="CF306" i="14" s="1"/>
  <c r="CH306" i="14" s="1"/>
  <c r="CE305" i="14"/>
  <c r="CF305" i="14"/>
  <c r="CH305" i="14" s="1"/>
  <c r="CE304" i="14"/>
  <c r="CF304" i="14" s="1"/>
  <c r="CH304" i="14" s="1"/>
  <c r="CE303" i="14"/>
  <c r="CF303" i="14"/>
  <c r="CH303" i="14" s="1"/>
  <c r="CE302" i="14"/>
  <c r="CF302" i="14" s="1"/>
  <c r="CH302" i="14" s="1"/>
  <c r="CE301" i="14"/>
  <c r="CF301" i="14"/>
  <c r="CH301" i="14" s="1"/>
  <c r="CE300" i="14"/>
  <c r="CF300" i="14" s="1"/>
  <c r="CH300" i="14" s="1"/>
  <c r="CE299" i="14"/>
  <c r="CF299" i="14"/>
  <c r="CH299" i="14" s="1"/>
  <c r="CE298" i="14"/>
  <c r="CF298" i="14" s="1"/>
  <c r="CH298" i="14" s="1"/>
  <c r="CE297" i="14"/>
  <c r="CF297" i="14"/>
  <c r="CH297" i="14" s="1"/>
  <c r="CE296" i="14"/>
  <c r="CF296" i="14" s="1"/>
  <c r="CH296" i="14" s="1"/>
  <c r="CE295" i="14"/>
  <c r="CF295" i="14"/>
  <c r="CH295" i="14" s="1"/>
  <c r="CE294" i="14"/>
  <c r="CF294" i="14" s="1"/>
  <c r="CH294" i="14" s="1"/>
  <c r="CE293" i="14"/>
  <c r="CF293" i="14"/>
  <c r="CH293" i="14" s="1"/>
  <c r="CE292" i="14"/>
  <c r="CF292" i="14" s="1"/>
  <c r="CH292" i="14" s="1"/>
  <c r="CE291" i="14"/>
  <c r="CF291" i="14"/>
  <c r="CH291" i="14" s="1"/>
  <c r="CE290" i="14"/>
  <c r="CF290" i="14" s="1"/>
  <c r="CH290" i="14" s="1"/>
  <c r="CE289" i="14"/>
  <c r="CF289" i="14"/>
  <c r="CH289" i="14" s="1"/>
  <c r="CE288" i="14"/>
  <c r="CF288" i="14" s="1"/>
  <c r="CH288" i="14" s="1"/>
  <c r="CE287" i="14"/>
  <c r="CF287" i="14"/>
  <c r="CH287" i="14" s="1"/>
  <c r="CE286" i="14"/>
  <c r="CF286" i="14" s="1"/>
  <c r="CH286" i="14" s="1"/>
  <c r="CE285" i="14"/>
  <c r="CF285" i="14"/>
  <c r="CH285" i="14" s="1"/>
  <c r="CE284" i="14"/>
  <c r="CF284" i="14" s="1"/>
  <c r="CH284" i="14" s="1"/>
  <c r="CE283" i="14"/>
  <c r="CF283" i="14"/>
  <c r="CH283" i="14" s="1"/>
  <c r="CE282" i="14"/>
  <c r="CF282" i="14" s="1"/>
  <c r="CH282" i="14" s="1"/>
  <c r="CE281" i="14"/>
  <c r="CF281" i="14"/>
  <c r="CH281" i="14" s="1"/>
  <c r="CE280" i="14"/>
  <c r="CF280" i="14" s="1"/>
  <c r="CH280" i="14" s="1"/>
  <c r="CE279" i="14"/>
  <c r="CF279" i="14"/>
  <c r="CH279" i="14" s="1"/>
  <c r="CE278" i="14"/>
  <c r="CF278" i="14" s="1"/>
  <c r="CH278" i="14" s="1"/>
  <c r="CE277" i="14"/>
  <c r="CF277" i="14"/>
  <c r="CH277" i="14" s="1"/>
  <c r="CE276" i="14"/>
  <c r="CF276" i="14" s="1"/>
  <c r="CH276" i="14" s="1"/>
  <c r="CE275" i="14"/>
  <c r="CF275" i="14"/>
  <c r="CH275" i="14" s="1"/>
  <c r="CE274" i="14"/>
  <c r="CF274" i="14" s="1"/>
  <c r="CH274" i="14" s="1"/>
  <c r="CE273" i="14"/>
  <c r="CF273" i="14"/>
  <c r="CH273" i="14" s="1"/>
  <c r="CE272" i="14"/>
  <c r="CF272" i="14" s="1"/>
  <c r="CH272" i="14" s="1"/>
  <c r="CE271" i="14"/>
  <c r="CF271" i="14"/>
  <c r="CE269" i="14"/>
  <c r="CF269" i="14"/>
  <c r="CH269" i="14" s="1"/>
  <c r="CE268" i="14"/>
  <c r="CF268" i="14" s="1"/>
  <c r="CH268" i="14" s="1"/>
  <c r="CE267" i="14"/>
  <c r="CF267" i="14"/>
  <c r="CH267" i="14" s="1"/>
  <c r="CE266" i="14"/>
  <c r="CF266" i="14" s="1"/>
  <c r="CH266" i="14" s="1"/>
  <c r="CE265" i="14"/>
  <c r="CF265" i="14"/>
  <c r="CH265" i="14" s="1"/>
  <c r="CE264" i="14"/>
  <c r="CF264" i="14" s="1"/>
  <c r="CH264" i="14" s="1"/>
  <c r="CE263" i="14"/>
  <c r="CF263" i="14"/>
  <c r="CH263" i="14" s="1"/>
  <c r="CE262" i="14"/>
  <c r="CF262" i="14" s="1"/>
  <c r="CH262" i="14" s="1"/>
  <c r="CE261" i="14"/>
  <c r="CF261" i="14"/>
  <c r="CE257" i="14"/>
  <c r="CF257" i="14"/>
  <c r="CE255" i="14"/>
  <c r="CF255" i="14"/>
  <c r="CE259" i="14"/>
  <c r="CF259" i="14"/>
  <c r="CH259" i="14" s="1"/>
  <c r="CE258" i="14"/>
  <c r="CF258" i="14" s="1"/>
  <c r="CH258" i="14" s="1"/>
  <c r="CE253" i="14"/>
  <c r="CF253" i="14"/>
  <c r="CH253" i="14" s="1"/>
  <c r="CE252" i="14"/>
  <c r="CF252" i="14" s="1"/>
  <c r="CH252" i="14" s="1"/>
  <c r="CE251" i="14"/>
  <c r="CF251" i="14"/>
  <c r="CH251" i="14" s="1"/>
  <c r="CE250" i="14"/>
  <c r="CF250" i="14" s="1"/>
  <c r="CH250" i="14" s="1"/>
  <c r="CE249" i="14"/>
  <c r="CF249" i="14"/>
  <c r="CH249" i="14" s="1"/>
  <c r="CE248" i="14"/>
  <c r="CF248" i="14" s="1"/>
  <c r="CH248" i="14"/>
  <c r="CE247" i="14"/>
  <c r="CF247" i="14"/>
  <c r="CE245" i="14"/>
  <c r="CF245" i="14"/>
  <c r="CH245" i="14" s="1"/>
  <c r="CE244" i="14"/>
  <c r="CF244" i="14" s="1"/>
  <c r="CH244" i="14"/>
  <c r="CE243" i="14"/>
  <c r="CF243" i="14"/>
  <c r="CE233" i="14"/>
  <c r="CF233" i="14"/>
  <c r="CE230" i="14"/>
  <c r="CF230" i="14"/>
  <c r="CH230" i="14" s="1"/>
  <c r="CE229" i="14"/>
  <c r="CF229" i="14" s="1"/>
  <c r="CE220" i="14"/>
  <c r="CF220" i="14" s="1"/>
  <c r="CH220" i="14" s="1"/>
  <c r="CE219" i="14"/>
  <c r="CF219" i="14"/>
  <c r="CE217" i="14"/>
  <c r="CF217" i="14"/>
  <c r="CE214" i="14"/>
  <c r="CF214" i="14"/>
  <c r="CE212" i="14"/>
  <c r="CF212" i="14"/>
  <c r="CE203" i="14"/>
  <c r="CF203" i="14"/>
  <c r="CH203" i="14" s="1"/>
  <c r="CE202" i="14"/>
  <c r="CF202" i="14" s="1"/>
  <c r="CE193" i="14"/>
  <c r="CF193" i="14" s="1"/>
  <c r="CE190" i="14"/>
  <c r="CF190" i="14" s="1"/>
  <c r="CE188" i="14"/>
  <c r="CF188" i="14" s="1"/>
  <c r="CH188" i="14"/>
  <c r="CE187" i="14"/>
  <c r="CF187" i="14"/>
  <c r="CH187" i="14" s="1"/>
  <c r="CE186" i="14"/>
  <c r="CF186" i="14" s="1"/>
  <c r="CH186" i="14"/>
  <c r="CE185" i="14"/>
  <c r="CF185" i="14"/>
  <c r="CE183" i="14"/>
  <c r="CF183" i="14"/>
  <c r="CH183" i="14" s="1"/>
  <c r="CE182" i="14"/>
  <c r="CF182" i="14" s="1"/>
  <c r="CE180" i="14"/>
  <c r="CF180" i="14" s="1"/>
  <c r="CE176" i="14"/>
  <c r="CF176" i="14" s="1"/>
  <c r="CH176" i="14"/>
  <c r="CE175" i="14"/>
  <c r="CF175" i="14"/>
  <c r="CE162" i="14"/>
  <c r="CF162" i="14"/>
  <c r="CE160" i="14"/>
  <c r="CF160" i="14"/>
  <c r="CH160" i="14" s="1"/>
  <c r="CE159" i="14"/>
  <c r="CF159" i="14" s="1"/>
  <c r="CE157" i="14"/>
  <c r="CF157" i="14" s="1"/>
  <c r="CH157" i="14" s="1"/>
  <c r="CE156" i="14"/>
  <c r="CF156" i="14"/>
  <c r="CE154" i="14"/>
  <c r="CF154" i="14"/>
  <c r="CH154" i="14" s="1"/>
  <c r="CE153" i="14"/>
  <c r="CF153" i="14" s="1"/>
  <c r="CH153" i="14" s="1"/>
  <c r="CE152" i="14"/>
  <c r="CF152" i="14"/>
  <c r="CH152" i="14" s="1"/>
  <c r="CE151" i="14"/>
  <c r="CF151" i="14" s="1"/>
  <c r="CE149" i="14"/>
  <c r="CF149" i="14" s="1"/>
  <c r="CE147" i="14"/>
  <c r="CF147" i="14" s="1"/>
  <c r="CE143" i="14"/>
  <c r="CF143" i="14"/>
  <c r="CH143" i="14" s="1"/>
  <c r="CE142" i="14"/>
  <c r="CF142" i="14" s="1"/>
  <c r="CH142" i="14" s="1"/>
  <c r="CE141" i="14"/>
  <c r="CF141" i="14"/>
  <c r="CE139" i="14"/>
  <c r="CF139" i="14"/>
  <c r="CE137" i="14"/>
  <c r="CF137" i="14"/>
  <c r="CH137" i="14" s="1"/>
  <c r="CE136" i="14"/>
  <c r="CF136" i="14" s="1"/>
  <c r="CH136" i="14" s="1"/>
  <c r="CE135" i="14"/>
  <c r="CF135" i="14"/>
  <c r="BY303" i="14"/>
  <c r="CG303" i="14"/>
  <c r="BY302" i="14"/>
  <c r="CG302" i="14"/>
  <c r="BY301" i="14"/>
  <c r="CG301" i="14"/>
  <c r="BY300" i="14"/>
  <c r="CG300" i="14"/>
  <c r="BY298" i="14"/>
  <c r="CG298" i="14"/>
  <c r="BY297" i="14"/>
  <c r="CG297" i="14"/>
  <c r="BY296" i="14"/>
  <c r="CG296" i="14"/>
  <c r="BY295" i="14"/>
  <c r="CG295" i="14"/>
  <c r="BY294" i="14"/>
  <c r="CG294" i="14"/>
  <c r="BY293" i="14"/>
  <c r="CG293" i="14"/>
  <c r="BY292" i="14"/>
  <c r="CG292" i="14"/>
  <c r="BY291" i="14"/>
  <c r="CG291" i="14"/>
  <c r="BY290" i="14"/>
  <c r="CG290" i="14"/>
  <c r="BY289" i="14"/>
  <c r="CG289" i="14"/>
  <c r="BY288" i="14"/>
  <c r="CG288" i="14"/>
  <c r="BY287" i="14"/>
  <c r="CG287" i="14"/>
  <c r="BY286" i="14"/>
  <c r="CG286" i="14"/>
  <c r="BY285" i="14"/>
  <c r="CG285" i="14"/>
  <c r="BY284" i="14"/>
  <c r="CG284" i="14"/>
  <c r="BY283" i="14"/>
  <c r="BY282" i="14"/>
  <c r="BY281" i="14"/>
  <c r="BY280" i="14"/>
  <c r="BY279" i="14"/>
  <c r="BY278" i="14"/>
  <c r="BY277" i="14"/>
  <c r="BY276" i="14"/>
  <c r="BY275" i="14"/>
  <c r="BY274" i="14"/>
  <c r="BY273" i="14"/>
  <c r="BY272" i="14"/>
  <c r="BY271" i="14"/>
  <c r="BY270" i="14"/>
  <c r="BY269" i="14"/>
  <c r="BY265" i="14"/>
  <c r="BY257" i="14"/>
  <c r="BY255" i="14"/>
  <c r="BY254" i="14"/>
  <c r="BY253" i="14"/>
  <c r="BY252" i="14"/>
  <c r="BY251" i="14"/>
  <c r="BY250" i="14"/>
  <c r="BY249" i="14"/>
  <c r="BY248" i="14"/>
  <c r="BY247" i="14"/>
  <c r="BY245" i="14"/>
  <c r="BY235" i="14"/>
  <c r="BY233" i="14"/>
  <c r="BY231" i="14"/>
  <c r="BY230" i="14"/>
  <c r="BY229" i="14"/>
  <c r="BY225" i="14"/>
  <c r="BY224" i="14"/>
  <c r="BY223" i="14"/>
  <c r="BY220" i="14"/>
  <c r="BY218" i="14"/>
  <c r="BY217" i="14"/>
  <c r="BY211" i="14"/>
  <c r="BY210" i="14"/>
  <c r="BY209" i="14"/>
  <c r="BY208" i="14"/>
  <c r="BY207" i="14"/>
  <c r="BY206" i="14"/>
  <c r="BY205" i="14"/>
  <c r="BY204" i="14"/>
  <c r="BY202" i="14"/>
  <c r="BY201" i="14"/>
  <c r="BY200" i="14"/>
  <c r="BY198" i="14"/>
  <c r="BY197" i="14"/>
  <c r="BY196" i="14"/>
  <c r="BY195" i="14"/>
  <c r="BY194" i="14"/>
  <c r="BY193" i="14"/>
  <c r="BY192" i="14"/>
  <c r="BY191" i="14"/>
  <c r="BY190" i="14"/>
  <c r="BY189" i="14"/>
  <c r="CJ189" i="14"/>
  <c r="BY188" i="14"/>
  <c r="BY187" i="14"/>
  <c r="BY186" i="14"/>
  <c r="BY183" i="14"/>
  <c r="BY182" i="14"/>
  <c r="BY181" i="14"/>
  <c r="CJ181" i="14" s="1"/>
  <c r="BY180" i="14"/>
  <c r="BY179" i="14"/>
  <c r="BY177" i="14"/>
  <c r="BY176" i="14"/>
  <c r="BY175" i="14"/>
  <c r="BY174" i="14"/>
  <c r="BY173" i="14"/>
  <c r="BY172" i="14"/>
  <c r="BY171" i="14"/>
  <c r="BY170" i="14"/>
  <c r="BY169" i="14"/>
  <c r="BY168" i="14"/>
  <c r="BY167" i="14"/>
  <c r="BY166" i="14"/>
  <c r="BY165" i="14"/>
  <c r="BY164" i="14"/>
  <c r="BY163" i="14"/>
  <c r="CJ163" i="14" s="1"/>
  <c r="BY162" i="14"/>
  <c r="BY161" i="14"/>
  <c r="BY160" i="14"/>
  <c r="BY159" i="14"/>
  <c r="BY158" i="14"/>
  <c r="BY157" i="14"/>
  <c r="BY156" i="14"/>
  <c r="BY155" i="14"/>
  <c r="BY154" i="14"/>
  <c r="BY153" i="14"/>
  <c r="BY152" i="14"/>
  <c r="BY151" i="14"/>
  <c r="BY150" i="14"/>
  <c r="BY149" i="14"/>
  <c r="BY148" i="14"/>
  <c r="BY147" i="14"/>
  <c r="BY146" i="14"/>
  <c r="CJ146" i="14" s="1"/>
  <c r="BY145" i="14"/>
  <c r="CJ145" i="14" s="1"/>
  <c r="BY144" i="14"/>
  <c r="CJ144" i="14" s="1"/>
  <c r="BY143" i="14"/>
  <c r="BY142" i="14"/>
  <c r="BY141" i="14"/>
  <c r="BY140" i="14"/>
  <c r="CJ140" i="14"/>
  <c r="BY139" i="14"/>
  <c r="CJ139" i="14"/>
  <c r="BY138" i="14"/>
  <c r="BY137" i="14"/>
  <c r="BY136" i="14"/>
  <c r="BY135" i="14"/>
  <c r="BY134" i="14"/>
  <c r="BY133" i="14"/>
  <c r="CJ133" i="14" s="1"/>
  <c r="BY132" i="14"/>
  <c r="BY131" i="14"/>
  <c r="BY130" i="14"/>
  <c r="BY129" i="14"/>
  <c r="CJ129" i="14"/>
  <c r="BY127" i="14"/>
  <c r="BY126" i="14"/>
  <c r="BY125" i="14"/>
  <c r="BY124" i="14"/>
  <c r="BY123" i="14"/>
  <c r="BY122" i="14"/>
  <c r="BY121" i="14"/>
  <c r="BY120" i="14"/>
  <c r="BY119" i="14"/>
  <c r="BY118" i="14"/>
  <c r="BY116" i="14"/>
  <c r="CJ116" i="14"/>
  <c r="BY115" i="14"/>
  <c r="CJ115" i="14"/>
  <c r="BY114" i="14"/>
  <c r="CJ114" i="14"/>
  <c r="BY113" i="14"/>
  <c r="CJ113" i="14"/>
  <c r="BY112" i="14"/>
  <c r="CJ112" i="14"/>
  <c r="BY111" i="14"/>
  <c r="CJ111" i="14"/>
  <c r="BY110" i="14"/>
  <c r="CJ110" i="14"/>
  <c r="BY109" i="14"/>
  <c r="CJ109" i="14"/>
  <c r="BY108" i="14"/>
  <c r="CJ108" i="14"/>
  <c r="BY107" i="14"/>
  <c r="CJ107" i="14"/>
  <c r="BY106" i="14"/>
  <c r="CJ106" i="14"/>
  <c r="BY105" i="14"/>
  <c r="CJ105" i="14"/>
  <c r="BY104" i="14"/>
  <c r="CJ104" i="14"/>
  <c r="BY103" i="14"/>
  <c r="CJ103" i="14"/>
  <c r="BY102" i="14"/>
  <c r="CJ102" i="14"/>
  <c r="BY101" i="14"/>
  <c r="CJ101" i="14"/>
  <c r="BY100" i="14"/>
  <c r="CJ100" i="14"/>
  <c r="BY99" i="14"/>
  <c r="CJ99" i="14"/>
  <c r="BY98" i="14"/>
  <c r="CJ98" i="14"/>
  <c r="BY97" i="14"/>
  <c r="CJ97" i="14"/>
  <c r="BY96" i="14"/>
  <c r="BY95" i="14"/>
  <c r="BY94" i="14"/>
  <c r="BY93" i="14"/>
  <c r="BY92" i="14"/>
  <c r="BA135" i="14"/>
  <c r="BD135" i="14" s="1"/>
  <c r="BA134" i="14"/>
  <c r="BD134" i="14" s="1"/>
  <c r="BA126" i="14"/>
  <c r="BD126" i="14" s="1"/>
  <c r="BA117" i="14"/>
  <c r="BA115" i="14"/>
  <c r="BD115" i="14"/>
  <c r="BA113" i="14"/>
  <c r="BD113" i="14"/>
  <c r="BA112" i="14"/>
  <c r="BD112" i="14"/>
  <c r="BA111" i="14"/>
  <c r="BD111" i="14"/>
  <c r="BA110" i="14"/>
  <c r="BD110" i="14"/>
  <c r="BA109" i="14"/>
  <c r="BD109" i="14"/>
  <c r="BA108" i="14"/>
  <c r="BD108" i="14"/>
  <c r="BA105" i="14"/>
  <c r="BD105" i="14"/>
  <c r="BA96" i="14"/>
  <c r="BD96" i="14"/>
  <c r="BA97" i="14"/>
  <c r="BD97" i="14"/>
  <c r="BA98" i="14"/>
  <c r="BD98" i="14"/>
  <c r="BA99" i="14"/>
  <c r="BD99" i="14"/>
  <c r="BA100" i="14"/>
  <c r="BD100" i="14"/>
  <c r="BA101" i="14"/>
  <c r="BD101" i="14"/>
  <c r="BA102" i="14"/>
  <c r="BD102" i="14"/>
  <c r="BA95" i="14"/>
  <c r="BD95" i="14"/>
  <c r="BA94" i="14"/>
  <c r="BD94" i="14"/>
  <c r="BA93" i="14"/>
  <c r="BD93" i="14"/>
  <c r="BA92" i="14"/>
  <c r="BD92" i="14"/>
  <c r="BA91" i="14"/>
  <c r="BD91" i="14"/>
  <c r="BA90" i="14"/>
  <c r="BD90" i="14"/>
  <c r="BA89" i="14"/>
  <c r="BD89" i="14"/>
  <c r="BA88" i="14"/>
  <c r="BD88" i="14"/>
  <c r="BA87" i="14"/>
  <c r="BD87" i="14"/>
  <c r="BA86" i="14"/>
  <c r="BD86" i="14"/>
  <c r="BA85" i="14"/>
  <c r="BD85" i="14"/>
  <c r="BA84" i="14"/>
  <c r="BD84" i="14"/>
  <c r="BA83" i="14"/>
  <c r="BD83" i="14"/>
  <c r="BA82" i="14"/>
  <c r="BD82" i="14"/>
  <c r="BA81" i="14"/>
  <c r="BD81" i="14"/>
  <c r="BA78" i="14"/>
  <c r="BD78" i="14"/>
  <c r="BA77" i="14"/>
  <c r="BD77" i="14"/>
  <c r="BA74" i="14"/>
  <c r="BD74" i="14"/>
  <c r="BA73" i="14"/>
  <c r="BA72" i="14"/>
  <c r="BA71" i="14"/>
  <c r="BA70" i="14"/>
  <c r="BA69" i="14"/>
  <c r="BA68" i="14"/>
  <c r="BA67" i="14"/>
  <c r="BD67" i="14"/>
  <c r="BA66" i="14"/>
  <c r="BD66" i="14"/>
  <c r="BA65" i="14"/>
  <c r="BD65" i="14"/>
  <c r="BA64" i="14"/>
  <c r="BD64" i="14"/>
  <c r="BA63" i="14"/>
  <c r="BD63" i="14"/>
  <c r="BA62" i="14"/>
  <c r="BD62" i="14"/>
  <c r="BA61" i="14"/>
  <c r="BD61" i="14"/>
  <c r="BA60" i="14"/>
  <c r="BD60" i="14"/>
  <c r="BA59" i="14"/>
  <c r="BD59" i="14"/>
  <c r="BA58" i="14"/>
  <c r="BD58" i="14"/>
  <c r="BA57" i="14"/>
  <c r="BD57" i="14"/>
  <c r="BA56" i="14"/>
  <c r="BD56" i="14"/>
  <c r="BA55" i="14"/>
  <c r="BA54" i="14"/>
  <c r="BA53" i="14"/>
  <c r="BA52" i="14"/>
  <c r="BD52" i="14" s="1"/>
  <c r="BA51" i="14"/>
  <c r="BD51" i="14" s="1"/>
  <c r="BA50" i="14"/>
  <c r="BD50" i="14" s="1"/>
  <c r="BA49" i="14"/>
  <c r="BD49" i="14" s="1"/>
  <c r="BA48" i="14"/>
  <c r="BA47" i="14"/>
  <c r="BA46" i="14"/>
  <c r="BA45" i="14"/>
  <c r="BA44" i="14"/>
  <c r="BA43" i="14"/>
  <c r="BD43" i="14"/>
  <c r="BA42" i="14"/>
  <c r="BD42" i="14"/>
  <c r="BA41" i="14"/>
  <c r="BD41" i="14"/>
  <c r="BA40" i="14"/>
  <c r="BA39" i="14"/>
  <c r="BA38" i="14"/>
  <c r="BA37" i="14"/>
  <c r="BA36" i="14"/>
  <c r="BA35" i="14"/>
  <c r="BA34" i="14"/>
  <c r="BA33" i="14"/>
  <c r="BA26" i="14"/>
  <c r="BA16" i="14"/>
  <c r="BA17" i="14"/>
  <c r="BA18" i="14"/>
  <c r="BA19" i="14"/>
  <c r="BA20" i="14"/>
  <c r="BA21" i="14"/>
  <c r="BA32" i="14"/>
  <c r="BA31" i="14"/>
  <c r="BA30" i="14"/>
  <c r="BA29" i="14"/>
  <c r="BA28" i="14"/>
  <c r="BA27" i="14"/>
  <c r="BA25" i="14"/>
  <c r="BA24" i="14"/>
  <c r="BA23" i="14"/>
  <c r="BA22" i="14"/>
  <c r="BD22" i="14"/>
  <c r="BA15" i="14"/>
  <c r="BA14" i="14"/>
  <c r="BA13" i="14"/>
  <c r="BD13" i="14"/>
  <c r="BA12" i="14"/>
  <c r="BD12" i="14"/>
  <c r="AY99" i="14"/>
  <c r="BC99" i="14"/>
  <c r="AY97" i="14"/>
  <c r="BC97" i="14"/>
  <c r="AY94" i="14"/>
  <c r="BC94" i="14"/>
  <c r="AY93" i="14"/>
  <c r="BC93" i="14"/>
  <c r="AY92" i="14"/>
  <c r="BC92" i="14"/>
  <c r="AY90" i="14"/>
  <c r="BC90" i="14"/>
  <c r="AY87" i="14"/>
  <c r="BC87" i="14"/>
  <c r="AY83" i="14"/>
  <c r="BC83" i="14"/>
  <c r="AY82" i="14"/>
  <c r="BC82" i="14"/>
  <c r="AY81" i="14"/>
  <c r="BC81" i="14"/>
  <c r="AY80" i="14"/>
  <c r="BC80" i="14"/>
  <c r="AY79" i="14"/>
  <c r="BC79" i="14"/>
  <c r="AY78" i="14"/>
  <c r="BC78" i="14"/>
  <c r="AY77" i="14"/>
  <c r="BC77" i="14"/>
  <c r="AY75" i="14"/>
  <c r="BC75" i="14"/>
  <c r="AY74" i="14"/>
  <c r="BC74" i="14"/>
  <c r="AY73" i="14"/>
  <c r="AY72" i="14"/>
  <c r="AY71" i="14"/>
  <c r="AY70" i="14"/>
  <c r="AY68" i="14"/>
  <c r="AY67" i="14"/>
  <c r="BC67" i="14" s="1"/>
  <c r="AY66" i="14"/>
  <c r="BC66" i="14" s="1"/>
  <c r="AY65" i="14"/>
  <c r="BC65" i="14" s="1"/>
  <c r="AY64" i="14"/>
  <c r="BC64" i="14" s="1"/>
  <c r="AY63" i="14"/>
  <c r="BC63" i="14" s="1"/>
  <c r="AY62" i="14"/>
  <c r="BC62" i="14" s="1"/>
  <c r="AY69" i="14"/>
  <c r="AY61" i="14"/>
  <c r="BC61" i="14"/>
  <c r="AY60" i="14"/>
  <c r="BC60" i="14"/>
  <c r="AY59" i="14"/>
  <c r="BC59" i="14"/>
  <c r="AY58" i="14"/>
  <c r="BC58" i="14"/>
  <c r="AY57" i="14"/>
  <c r="BC57" i="14"/>
  <c r="AY56" i="14"/>
  <c r="BC56" i="14"/>
  <c r="AY55" i="14"/>
  <c r="AY54" i="14"/>
  <c r="AY53" i="14"/>
  <c r="AY52" i="14"/>
  <c r="BC52" i="14" s="1"/>
  <c r="AY51" i="14"/>
  <c r="BC51" i="14" s="1"/>
  <c r="AY50" i="14"/>
  <c r="BC50" i="14" s="1"/>
  <c r="AY49" i="14"/>
  <c r="BC49" i="14" s="1"/>
  <c r="AY48" i="14"/>
  <c r="AY47" i="14"/>
  <c r="AY46" i="14"/>
  <c r="AY45" i="14"/>
  <c r="AY44" i="14"/>
  <c r="AY43" i="14"/>
  <c r="BC43" i="14"/>
  <c r="AY42" i="14"/>
  <c r="BC42" i="14"/>
  <c r="AY41" i="14"/>
  <c r="BC41" i="14"/>
  <c r="AY40" i="14"/>
  <c r="AY39" i="14"/>
  <c r="AY38" i="14"/>
  <c r="AY37" i="14"/>
  <c r="AY36" i="14"/>
  <c r="AY35" i="14"/>
  <c r="AY34" i="14"/>
  <c r="AY33" i="14"/>
  <c r="AY32" i="14"/>
  <c r="AY31" i="14"/>
  <c r="AY30" i="14"/>
  <c r="AY29" i="14"/>
  <c r="AY28" i="14"/>
  <c r="AY27" i="14"/>
  <c r="AY25" i="14"/>
  <c r="AY24" i="14"/>
  <c r="AY23" i="14"/>
  <c r="AY22" i="14"/>
  <c r="BC22" i="14" s="1"/>
  <c r="AY21" i="14"/>
  <c r="AY20" i="14"/>
  <c r="AY19" i="14"/>
  <c r="AY17" i="14"/>
  <c r="AY16" i="14"/>
  <c r="AY15" i="14"/>
  <c r="AY14" i="14"/>
  <c r="AY13" i="14"/>
  <c r="BC13" i="14"/>
  <c r="AY12" i="14"/>
  <c r="BC12" i="14"/>
  <c r="AW336" i="14"/>
  <c r="AW335" i="14"/>
  <c r="AW334" i="14"/>
  <c r="AW333" i="14"/>
  <c r="AW332" i="14"/>
  <c r="AW331" i="14"/>
  <c r="AW330" i="14"/>
  <c r="AW329" i="14"/>
  <c r="AW328" i="14"/>
  <c r="AW327" i="14"/>
  <c r="AW326" i="14"/>
  <c r="AW325" i="14"/>
  <c r="AW324" i="14"/>
  <c r="AW323" i="14"/>
  <c r="AW322" i="14"/>
  <c r="AW321" i="14"/>
  <c r="AW320" i="14"/>
  <c r="AW319" i="14"/>
  <c r="AW318" i="14"/>
  <c r="AW317" i="14"/>
  <c r="AW316" i="14"/>
  <c r="AW315" i="14"/>
  <c r="AW314" i="14"/>
  <c r="AW313" i="14"/>
  <c r="AW312" i="14"/>
  <c r="AW311" i="14"/>
  <c r="AW310" i="14"/>
  <c r="AW309" i="14"/>
  <c r="AW308" i="14"/>
  <c r="AW307" i="14"/>
  <c r="AW306" i="14"/>
  <c r="AW305" i="14"/>
  <c r="AW304" i="14"/>
  <c r="AW303" i="14"/>
  <c r="AW302" i="14"/>
  <c r="AW301" i="14"/>
  <c r="AW300" i="14"/>
  <c r="AW299" i="14"/>
  <c r="AW298" i="14"/>
  <c r="AW297" i="14"/>
  <c r="AW296" i="14"/>
  <c r="AW295" i="14"/>
  <c r="AW294" i="14"/>
  <c r="AW293" i="14"/>
  <c r="AW292" i="14"/>
  <c r="AW291" i="14"/>
  <c r="AW290" i="14"/>
  <c r="AW289" i="14"/>
  <c r="AW288" i="14"/>
  <c r="BB288" i="14"/>
  <c r="AW287" i="14"/>
  <c r="BB287" i="14"/>
  <c r="AW286" i="14"/>
  <c r="BB286" i="14"/>
  <c r="AW285" i="14"/>
  <c r="BB285" i="14"/>
  <c r="AW284" i="14"/>
  <c r="BB284" i="14"/>
  <c r="AW283" i="14"/>
  <c r="BB283" i="14"/>
  <c r="AW282" i="14"/>
  <c r="BB282" i="14"/>
  <c r="AW281" i="14"/>
  <c r="BB281" i="14"/>
  <c r="AW280" i="14"/>
  <c r="BB280" i="14"/>
  <c r="AU336" i="14"/>
  <c r="AU335" i="14"/>
  <c r="AU334" i="14"/>
  <c r="AU333" i="14"/>
  <c r="AU332" i="14"/>
  <c r="AU331" i="14"/>
  <c r="AU330" i="14"/>
  <c r="AU329" i="14"/>
  <c r="AU328" i="14"/>
  <c r="AU327" i="14"/>
  <c r="AU326" i="14"/>
  <c r="AU325" i="14"/>
  <c r="AU324" i="14"/>
  <c r="AU323" i="14"/>
  <c r="AU322" i="14"/>
  <c r="AU321" i="14"/>
  <c r="AU320" i="14"/>
  <c r="AU319" i="14"/>
  <c r="AU318" i="14"/>
  <c r="AU317" i="14"/>
  <c r="AU316" i="14"/>
  <c r="AU315" i="14"/>
  <c r="AU314" i="14"/>
  <c r="AU313" i="14"/>
  <c r="AU312" i="14"/>
  <c r="AU311" i="14"/>
  <c r="AU310" i="14"/>
  <c r="AU309" i="14"/>
  <c r="AU308" i="14"/>
  <c r="AU307" i="14"/>
  <c r="AU306" i="14"/>
  <c r="AU305" i="14"/>
  <c r="AU304" i="14"/>
  <c r="AU303" i="14"/>
  <c r="AU302" i="14"/>
  <c r="AU301" i="14"/>
  <c r="AU300" i="14"/>
  <c r="AU299" i="14"/>
  <c r="AU298" i="14"/>
  <c r="AU297" i="14"/>
  <c r="AU296" i="14"/>
  <c r="AU295" i="14"/>
  <c r="AU294" i="14"/>
  <c r="AU293" i="14"/>
  <c r="AU292" i="14"/>
  <c r="AU291" i="14"/>
  <c r="AU290" i="14"/>
  <c r="AU289" i="14"/>
  <c r="AU274" i="14"/>
  <c r="AU273" i="14"/>
  <c r="AU272" i="14"/>
  <c r="AU271" i="14"/>
  <c r="AU266" i="14"/>
  <c r="AU265" i="14"/>
  <c r="AU264" i="14"/>
  <c r="AU263" i="14"/>
  <c r="AU262" i="14"/>
  <c r="AU261" i="14"/>
  <c r="AU260" i="14"/>
  <c r="AU259" i="14"/>
  <c r="AU258" i="14"/>
  <c r="AU257" i="14"/>
  <c r="AU256" i="14"/>
  <c r="AU255" i="14"/>
  <c r="AU254" i="14"/>
  <c r="AU253" i="14"/>
  <c r="AU252" i="14"/>
  <c r="AU251" i="14"/>
  <c r="AU250" i="14"/>
  <c r="AU249" i="14"/>
  <c r="AU248" i="14"/>
  <c r="AU247" i="14"/>
  <c r="AU246" i="14"/>
  <c r="AU245" i="14"/>
  <c r="AU244" i="14"/>
  <c r="AU243" i="14"/>
  <c r="AU242" i="14"/>
  <c r="AU241" i="14"/>
  <c r="AU240" i="14"/>
  <c r="AU239" i="14"/>
  <c r="AU238" i="14"/>
  <c r="AU237" i="14"/>
  <c r="AU236" i="14"/>
  <c r="AU235" i="14"/>
  <c r="AU233" i="14"/>
  <c r="AU232" i="14"/>
  <c r="AU231" i="14"/>
  <c r="AU230" i="14"/>
  <c r="AU229" i="14"/>
  <c r="AU228" i="14"/>
  <c r="AU226" i="14"/>
  <c r="AU224" i="14"/>
  <c r="AU223" i="14"/>
  <c r="AU222" i="14"/>
  <c r="AU220" i="14"/>
  <c r="AU219" i="14"/>
  <c r="AU218" i="14"/>
  <c r="AU217" i="14"/>
  <c r="AU216" i="14"/>
  <c r="AU215" i="14"/>
  <c r="AU214" i="14"/>
  <c r="AU213" i="14"/>
  <c r="AU212" i="14"/>
  <c r="AU211" i="14"/>
  <c r="AS326" i="14"/>
  <c r="AS325" i="14"/>
  <c r="AS322" i="14"/>
  <c r="AS321" i="14"/>
  <c r="AS320" i="14"/>
  <c r="AS318" i="14"/>
  <c r="AS317" i="14"/>
  <c r="AS316" i="14"/>
  <c r="AS315" i="14"/>
  <c r="AS314" i="14"/>
  <c r="AS313" i="14"/>
  <c r="AS312" i="14"/>
  <c r="AS311" i="14"/>
  <c r="AS310" i="14"/>
  <c r="AS309" i="14"/>
  <c r="AS308" i="14"/>
  <c r="AS307" i="14"/>
  <c r="AS306" i="14"/>
  <c r="AS304" i="14"/>
  <c r="AS303" i="14"/>
  <c r="AS302" i="14"/>
  <c r="AS301" i="14"/>
  <c r="AS300" i="14"/>
  <c r="AS299" i="14"/>
  <c r="AS298" i="14"/>
  <c r="AS297" i="14"/>
  <c r="AS296" i="14"/>
  <c r="AS295" i="14"/>
  <c r="AS294" i="14"/>
  <c r="AS293" i="14"/>
  <c r="AS292" i="14"/>
  <c r="AS291" i="14"/>
  <c r="AS290" i="14"/>
  <c r="AS289" i="14"/>
  <c r="AS288" i="14"/>
  <c r="AS287" i="14"/>
  <c r="AS286" i="14"/>
  <c r="AS285" i="14"/>
  <c r="AS284" i="14"/>
  <c r="AS283" i="14"/>
  <c r="AS282" i="14"/>
  <c r="AS281" i="14"/>
  <c r="AS280" i="14"/>
  <c r="AS279" i="14"/>
  <c r="AS278" i="14"/>
  <c r="AS277" i="14"/>
  <c r="AS276" i="14"/>
  <c r="AS275" i="14"/>
  <c r="AS274" i="14"/>
  <c r="AS273" i="14"/>
  <c r="AS272" i="14"/>
  <c r="AS271" i="14"/>
  <c r="AS270" i="14"/>
  <c r="AS269" i="14"/>
  <c r="AS268" i="14"/>
  <c r="AS267" i="14"/>
  <c r="AS266" i="14"/>
  <c r="AS265" i="14"/>
  <c r="AS264" i="14"/>
  <c r="AS263" i="14"/>
  <c r="AS262" i="14"/>
  <c r="AS261" i="14"/>
  <c r="AS260" i="14"/>
  <c r="AS259" i="14"/>
  <c r="AS258" i="14"/>
  <c r="AS257" i="14"/>
  <c r="AS256" i="14"/>
  <c r="AS255" i="14"/>
  <c r="AS254" i="14"/>
  <c r="AS253" i="14"/>
  <c r="AS252" i="14"/>
  <c r="AS251" i="14"/>
  <c r="AS250" i="14"/>
  <c r="AS249" i="14"/>
  <c r="AS248" i="14"/>
  <c r="AS247" i="14"/>
  <c r="AS246" i="14"/>
  <c r="AS245" i="14"/>
  <c r="AS244" i="14"/>
  <c r="AS243" i="14"/>
  <c r="AS242" i="14"/>
  <c r="AS241" i="14"/>
  <c r="AS240" i="14"/>
  <c r="AS239" i="14"/>
  <c r="AS238" i="14"/>
  <c r="AS237" i="14"/>
  <c r="AS236" i="14"/>
  <c r="AS235" i="14"/>
  <c r="AS234" i="14"/>
  <c r="AS233" i="14"/>
  <c r="AS232" i="14"/>
  <c r="AS231" i="14"/>
  <c r="AS230" i="14"/>
  <c r="AS229" i="14"/>
  <c r="AS228" i="14"/>
  <c r="AS227" i="14"/>
  <c r="AS226" i="14"/>
  <c r="AS225" i="14"/>
  <c r="AS224" i="14"/>
  <c r="AS223" i="14"/>
  <c r="AS222" i="14"/>
  <c r="AS221" i="14"/>
  <c r="AS220" i="14"/>
  <c r="AS219" i="14"/>
  <c r="AS218" i="14"/>
  <c r="AS217" i="14"/>
  <c r="AS216" i="14"/>
  <c r="AS215" i="14"/>
  <c r="AS214" i="14"/>
  <c r="AS213" i="14"/>
  <c r="AS212" i="14"/>
  <c r="AS211" i="14"/>
  <c r="AS210" i="14"/>
  <c r="AS209" i="14"/>
  <c r="AS208" i="14"/>
  <c r="AS204" i="14"/>
  <c r="AS203" i="14"/>
  <c r="AS202" i="14"/>
  <c r="AS201" i="14"/>
  <c r="AS200" i="14"/>
  <c r="AS199" i="14"/>
  <c r="AS198" i="14"/>
  <c r="AS197" i="14"/>
  <c r="AS196" i="14"/>
  <c r="AS195" i="14"/>
  <c r="AS194" i="14"/>
  <c r="AS193" i="14"/>
  <c r="AS192" i="14"/>
  <c r="AS191" i="14"/>
  <c r="AS190" i="14"/>
  <c r="AS189" i="14"/>
  <c r="AS188" i="14"/>
  <c r="AS187" i="14"/>
  <c r="AS186" i="14"/>
  <c r="AS185" i="14"/>
  <c r="AS184" i="14"/>
  <c r="AS183" i="14"/>
  <c r="AS182" i="14"/>
  <c r="AS181" i="14"/>
  <c r="AS180" i="14"/>
  <c r="AS179" i="14"/>
  <c r="AS178" i="14"/>
  <c r="AS177" i="14"/>
  <c r="AS176" i="14"/>
  <c r="AS175" i="14"/>
  <c r="AS174" i="14"/>
  <c r="AS173" i="14"/>
  <c r="AS172" i="14"/>
  <c r="AS171" i="14"/>
  <c r="AS170" i="14"/>
  <c r="AS169" i="14"/>
  <c r="AS168" i="14"/>
  <c r="AS167" i="14"/>
  <c r="AS166" i="14"/>
  <c r="AS165" i="14"/>
  <c r="AS164" i="14"/>
  <c r="AS163" i="14"/>
  <c r="AS162" i="14"/>
  <c r="AS161" i="14"/>
  <c r="AS160" i="14"/>
  <c r="AS159" i="14"/>
  <c r="AS158" i="14"/>
  <c r="AS157" i="14"/>
  <c r="AS156" i="14"/>
  <c r="AS155" i="14"/>
  <c r="AS154" i="14"/>
  <c r="AS153" i="14"/>
  <c r="AS152" i="14"/>
  <c r="AS151" i="14"/>
  <c r="AS150" i="14"/>
  <c r="AS149" i="14"/>
  <c r="AS148" i="14"/>
  <c r="AS147" i="14"/>
  <c r="AS146" i="14"/>
  <c r="AS145" i="14"/>
  <c r="AS144" i="14"/>
  <c r="AS143" i="14"/>
  <c r="AS142" i="14"/>
  <c r="AS141" i="14"/>
  <c r="AS140" i="14"/>
  <c r="AS139" i="14"/>
  <c r="AS138" i="14"/>
  <c r="AS137" i="14"/>
  <c r="AS135" i="14"/>
  <c r="AS134" i="14"/>
  <c r="AS133" i="14"/>
  <c r="AS132" i="14"/>
  <c r="AS131" i="14"/>
  <c r="AS130" i="14"/>
  <c r="AS129" i="14"/>
  <c r="AS128" i="14"/>
  <c r="AS127" i="14"/>
  <c r="AS126" i="14"/>
  <c r="AS125" i="14"/>
  <c r="AS124" i="14"/>
  <c r="AS123" i="14"/>
  <c r="AS122" i="14"/>
  <c r="AS121" i="14"/>
  <c r="AS119" i="14"/>
  <c r="AS118" i="14"/>
  <c r="AS116" i="14"/>
  <c r="AS115" i="14"/>
  <c r="AS114" i="14"/>
  <c r="AS113" i="14"/>
  <c r="AS112" i="14"/>
  <c r="AS111" i="14"/>
  <c r="AS110" i="14"/>
  <c r="AS109" i="14"/>
  <c r="AS108" i="14"/>
  <c r="AS107" i="14"/>
  <c r="AS106" i="14"/>
  <c r="AS105" i="14"/>
  <c r="AS104" i="14"/>
  <c r="AS103" i="14"/>
  <c r="AS102" i="14"/>
  <c r="AS101" i="14"/>
  <c r="AS100" i="14"/>
  <c r="AS99" i="14"/>
  <c r="AS98" i="14"/>
  <c r="AS97" i="14"/>
  <c r="AS96" i="14"/>
  <c r="AS95" i="14"/>
  <c r="AS94" i="14"/>
  <c r="AS93" i="14"/>
  <c r="AS92" i="14"/>
  <c r="AS91" i="14"/>
  <c r="AS90" i="14"/>
  <c r="AS89" i="14"/>
  <c r="AS88" i="14"/>
  <c r="AS87" i="14"/>
  <c r="AS86" i="14"/>
  <c r="AS85" i="14"/>
  <c r="AS84" i="14"/>
  <c r="AS83" i="14"/>
  <c r="AS82" i="14"/>
  <c r="AS81" i="14"/>
  <c r="AS80" i="14"/>
  <c r="AS79" i="14"/>
  <c r="AS78" i="14"/>
  <c r="AS77" i="14"/>
  <c r="AS76" i="14"/>
  <c r="AS75" i="14"/>
  <c r="AS74" i="14"/>
  <c r="AS67" i="14"/>
  <c r="AS66" i="14"/>
  <c r="AS65" i="14"/>
  <c r="AS64" i="14"/>
  <c r="AS63" i="14"/>
  <c r="AS62" i="14"/>
  <c r="AS61" i="14"/>
  <c r="AS60" i="14"/>
  <c r="AS59" i="14"/>
  <c r="AS58" i="14"/>
  <c r="AS57" i="14"/>
  <c r="AS56" i="14"/>
  <c r="AS52" i="14"/>
  <c r="AS51" i="14"/>
  <c r="AS50" i="14"/>
  <c r="AS49" i="14"/>
  <c r="AS43" i="14"/>
  <c r="AS42" i="14"/>
  <c r="AS41" i="14"/>
  <c r="AS22" i="14"/>
  <c r="AS13" i="14"/>
  <c r="AS12" i="14"/>
  <c r="AB336" i="14"/>
  <c r="AB335" i="14"/>
  <c r="AB334" i="14"/>
  <c r="AB333" i="14"/>
  <c r="AB332" i="14"/>
  <c r="AB331" i="14"/>
  <c r="AB330" i="14"/>
  <c r="AB329" i="14"/>
  <c r="AB328" i="14"/>
  <c r="AB327" i="14"/>
  <c r="AB326" i="14"/>
  <c r="AB325" i="14"/>
  <c r="AB324" i="14"/>
  <c r="AB323" i="14"/>
  <c r="AB322" i="14"/>
  <c r="AB321" i="14"/>
  <c r="AB320" i="14"/>
  <c r="AB319" i="14"/>
  <c r="AB318" i="14"/>
  <c r="AB317" i="14"/>
  <c r="AB316" i="14"/>
  <c r="AB315" i="14"/>
  <c r="AB314" i="14"/>
  <c r="AB313" i="14"/>
  <c r="AB312" i="14"/>
  <c r="AB311" i="14"/>
  <c r="AB310" i="14"/>
  <c r="AB309" i="14"/>
  <c r="AB308" i="14"/>
  <c r="AB307" i="14"/>
  <c r="AB306" i="14"/>
  <c r="AB305" i="14"/>
  <c r="AB304" i="14"/>
  <c r="AB303" i="14"/>
  <c r="AB302" i="14"/>
  <c r="AB301" i="14"/>
  <c r="AB300" i="14"/>
  <c r="AB299" i="14"/>
  <c r="AB298" i="14"/>
  <c r="AB297" i="14"/>
  <c r="AB296" i="14"/>
  <c r="AB295" i="14"/>
  <c r="AB294" i="14"/>
  <c r="AB293" i="14"/>
  <c r="AB292" i="14"/>
  <c r="AB291" i="14"/>
  <c r="AB290" i="14"/>
  <c r="AB289" i="14"/>
  <c r="AB288" i="14"/>
  <c r="AB287" i="14"/>
  <c r="AB286" i="14"/>
  <c r="AB285" i="14"/>
  <c r="AB284" i="14"/>
  <c r="AB283" i="14"/>
  <c r="AB282" i="14"/>
  <c r="AB281" i="14"/>
  <c r="AB280" i="14"/>
  <c r="AB279" i="14"/>
  <c r="AB278" i="14"/>
  <c r="AB277" i="14"/>
  <c r="AB276" i="14"/>
  <c r="AB274" i="14"/>
  <c r="AB271" i="14"/>
  <c r="AB266" i="14"/>
  <c r="AB265" i="14"/>
  <c r="AB264" i="14"/>
  <c r="AB263" i="14"/>
  <c r="AB262" i="14"/>
  <c r="AB261" i="14"/>
  <c r="AB260" i="14"/>
  <c r="AB259" i="14"/>
  <c r="AB258" i="14"/>
  <c r="AB257" i="14"/>
  <c r="AB256" i="14"/>
  <c r="AB255" i="14"/>
  <c r="AB254" i="14"/>
  <c r="AB253" i="14"/>
  <c r="AB252" i="14"/>
  <c r="AB251" i="14"/>
  <c r="AB250" i="14"/>
  <c r="AB249" i="14"/>
  <c r="AB248" i="14"/>
  <c r="AB247" i="14"/>
  <c r="AB246" i="14"/>
  <c r="AB245" i="14"/>
  <c r="AB244" i="14"/>
  <c r="AB243" i="14"/>
  <c r="AB242" i="14"/>
  <c r="AB241" i="14"/>
  <c r="AB240" i="14"/>
  <c r="AB239" i="14"/>
  <c r="AB238" i="14"/>
  <c r="AB237" i="14"/>
  <c r="AB236" i="14"/>
  <c r="AB235" i="14"/>
  <c r="AB233" i="14"/>
  <c r="AB232" i="14"/>
  <c r="AB231" i="14"/>
  <c r="AB230" i="14"/>
  <c r="AB229" i="14"/>
  <c r="AB228" i="14"/>
  <c r="AB227" i="14"/>
  <c r="AB226" i="14"/>
  <c r="AB225" i="14"/>
  <c r="AB224" i="14"/>
  <c r="AB223" i="14"/>
  <c r="AB222" i="14"/>
  <c r="AB220" i="14"/>
  <c r="AB219" i="14"/>
  <c r="AB218" i="14"/>
  <c r="AB217" i="14"/>
  <c r="AB216" i="14"/>
  <c r="AB215" i="14"/>
  <c r="AB214" i="14"/>
  <c r="AB213" i="14"/>
  <c r="AB212" i="14"/>
  <c r="AB211" i="14"/>
  <c r="M268" i="15"/>
  <c r="M267" i="15"/>
  <c r="M266" i="15"/>
  <c r="M265" i="15"/>
  <c r="M264" i="15"/>
  <c r="M263" i="15"/>
  <c r="M262" i="15"/>
  <c r="M258" i="15"/>
  <c r="M90" i="15"/>
  <c r="M89" i="15"/>
  <c r="M88" i="15"/>
  <c r="M87" i="15"/>
  <c r="M86" i="15"/>
  <c r="M85" i="15"/>
  <c r="M84" i="15"/>
  <c r="M83" i="15"/>
  <c r="M82" i="15"/>
  <c r="M81" i="15"/>
  <c r="M80" i="15"/>
  <c r="M79" i="15"/>
  <c r="M78" i="15"/>
  <c r="M77" i="15"/>
  <c r="M76" i="15"/>
  <c r="M75" i="15"/>
  <c r="M74" i="15"/>
  <c r="M73" i="15"/>
  <c r="M72" i="15"/>
  <c r="M71" i="15"/>
  <c r="M70" i="15"/>
  <c r="M69" i="15"/>
  <c r="M68" i="15"/>
  <c r="M67" i="15"/>
  <c r="M66" i="15"/>
  <c r="M65" i="15"/>
  <c r="M64" i="15"/>
  <c r="M63" i="15"/>
  <c r="M62" i="15"/>
  <c r="M61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AH316" i="14"/>
  <c r="AJ316" i="14" s="1"/>
  <c r="AH315" i="14"/>
  <c r="AJ315" i="14" s="1"/>
  <c r="AH314" i="14"/>
  <c r="AJ314" i="14" s="1"/>
  <c r="AH313" i="14"/>
  <c r="AJ313" i="14" s="1"/>
  <c r="AH312" i="14"/>
  <c r="AJ312" i="14" s="1"/>
  <c r="AH311" i="14"/>
  <c r="AJ311" i="14" s="1"/>
  <c r="AH310" i="14"/>
  <c r="AJ310" i="14" s="1"/>
  <c r="AH306" i="14"/>
  <c r="AJ306" i="14" s="1"/>
  <c r="AH138" i="14"/>
  <c r="AJ138" i="14" s="1"/>
  <c r="AH137" i="14"/>
  <c r="AH136" i="14"/>
  <c r="AH135" i="14"/>
  <c r="AH134" i="14"/>
  <c r="AH133" i="14"/>
  <c r="AJ133" i="14" s="1"/>
  <c r="AH132" i="14"/>
  <c r="AJ132" i="14" s="1"/>
  <c r="AH131" i="14"/>
  <c r="AJ131" i="14" s="1"/>
  <c r="AH130" i="14"/>
  <c r="AJ130" i="14" s="1"/>
  <c r="AH129" i="14"/>
  <c r="AJ129" i="14" s="1"/>
  <c r="AH128" i="14"/>
  <c r="AJ128" i="14" s="1"/>
  <c r="AH127" i="14"/>
  <c r="AH126" i="14"/>
  <c r="AJ126" i="14"/>
  <c r="AH125" i="14"/>
  <c r="AH124" i="14"/>
  <c r="AJ124" i="14" s="1"/>
  <c r="AH123" i="14"/>
  <c r="AJ123" i="14" s="1"/>
  <c r="AH122" i="14"/>
  <c r="AJ122" i="14" s="1"/>
  <c r="AH121" i="14"/>
  <c r="AJ121" i="14" s="1"/>
  <c r="AH120" i="14"/>
  <c r="AJ120" i="14" s="1"/>
  <c r="AH119" i="14"/>
  <c r="AJ119" i="14" s="1"/>
  <c r="AH118" i="14"/>
  <c r="AJ118" i="14" s="1"/>
  <c r="AH117" i="14"/>
  <c r="AH116" i="14"/>
  <c r="AJ116" i="14"/>
  <c r="AH115" i="14"/>
  <c r="AJ115" i="14"/>
  <c r="AH114" i="14"/>
  <c r="AJ114" i="14"/>
  <c r="AH113" i="14"/>
  <c r="AJ113" i="14"/>
  <c r="AH112" i="14"/>
  <c r="AJ112" i="14"/>
  <c r="AH111" i="14"/>
  <c r="AH110" i="14"/>
  <c r="AJ110" i="14" s="1"/>
  <c r="AH109" i="14"/>
  <c r="AJ109" i="14" s="1"/>
  <c r="AH93" i="14"/>
  <c r="AJ93" i="14" s="1"/>
  <c r="AH92" i="14"/>
  <c r="AJ92" i="14" s="1"/>
  <c r="AH91" i="14"/>
  <c r="AJ91" i="14" s="1"/>
  <c r="AH90" i="14"/>
  <c r="AJ90" i="14" s="1"/>
  <c r="AH89" i="14"/>
  <c r="AJ89" i="14" s="1"/>
  <c r="AH88" i="14"/>
  <c r="AJ88" i="14" s="1"/>
  <c r="AH87" i="14"/>
  <c r="AJ87" i="14" s="1"/>
  <c r="AH86" i="14"/>
  <c r="AJ86" i="14" s="1"/>
  <c r="AH85" i="14"/>
  <c r="AJ85" i="14" s="1"/>
  <c r="AH84" i="14"/>
  <c r="AJ84" i="14" s="1"/>
  <c r="AH83" i="14"/>
  <c r="AJ83" i="14" s="1"/>
  <c r="AH82" i="14"/>
  <c r="AJ82" i="14" s="1"/>
  <c r="AH81" i="14"/>
  <c r="AJ81" i="14" s="1"/>
  <c r="AH80" i="14"/>
  <c r="AH79" i="14"/>
  <c r="AJ79" i="14"/>
  <c r="AH78" i="14"/>
  <c r="AJ78" i="14"/>
  <c r="AH77" i="14"/>
  <c r="AJ77" i="14"/>
  <c r="AH76" i="14"/>
  <c r="AJ76" i="14"/>
  <c r="AH75" i="14"/>
  <c r="AJ75" i="14"/>
  <c r="AH74" i="14"/>
  <c r="AJ74" i="14"/>
  <c r="AH73" i="14"/>
  <c r="AH72" i="14"/>
  <c r="AH71" i="14"/>
  <c r="AH70" i="14"/>
  <c r="AH69" i="14"/>
  <c r="AH68" i="14"/>
  <c r="AH67" i="14"/>
  <c r="AH66" i="14"/>
  <c r="AJ66" i="14" s="1"/>
  <c r="AH65" i="14"/>
  <c r="AJ65" i="14" s="1"/>
  <c r="AH64" i="14"/>
  <c r="AJ64" i="14" s="1"/>
  <c r="AH63" i="14"/>
  <c r="AJ63" i="14" s="1"/>
  <c r="AH62" i="14"/>
  <c r="AJ62" i="14" s="1"/>
  <c r="AH61" i="14"/>
  <c r="AJ61" i="14" s="1"/>
  <c r="AH60" i="14"/>
  <c r="AJ60" i="14" s="1"/>
  <c r="AH59" i="14"/>
  <c r="AJ59" i="14" s="1"/>
  <c r="AH58" i="14"/>
  <c r="AJ58" i="14" s="1"/>
  <c r="AH57" i="14"/>
  <c r="AJ57" i="14" s="1"/>
  <c r="AH56" i="14"/>
  <c r="AH55" i="14"/>
  <c r="AJ55" i="14"/>
  <c r="AF331" i="14"/>
  <c r="AM331" i="14"/>
  <c r="AF330" i="14"/>
  <c r="AM330" i="14"/>
  <c r="AF329" i="14"/>
  <c r="AM329" i="14"/>
  <c r="AF328" i="14"/>
  <c r="AM328" i="14"/>
  <c r="AF327" i="14"/>
  <c r="AM327" i="14"/>
  <c r="AF326" i="14"/>
  <c r="AM326" i="14"/>
  <c r="AF325" i="14"/>
  <c r="AM325" i="14"/>
  <c r="AF324" i="14"/>
  <c r="AM324" i="14"/>
  <c r="AF323" i="14"/>
  <c r="AM323" i="14"/>
  <c r="AF322" i="14"/>
  <c r="AM322" i="14"/>
  <c r="AF321" i="14"/>
  <c r="AM321" i="14"/>
  <c r="AF320" i="14"/>
  <c r="AM320" i="14"/>
  <c r="AF319" i="14"/>
  <c r="AM319" i="14"/>
  <c r="AF318" i="14"/>
  <c r="AM318" i="14"/>
  <c r="AF317" i="14"/>
  <c r="AM317" i="14"/>
  <c r="AF316" i="14"/>
  <c r="AM316" i="14"/>
  <c r="AF315" i="14"/>
  <c r="AM315" i="14"/>
  <c r="AF314" i="14"/>
  <c r="AM314" i="14"/>
  <c r="AF313" i="14"/>
  <c r="AM313" i="14"/>
  <c r="AF312" i="14"/>
  <c r="AM312" i="14"/>
  <c r="AF311" i="14"/>
  <c r="AM311" i="14"/>
  <c r="AF310" i="14"/>
  <c r="AM310" i="14"/>
  <c r="AF309" i="14"/>
  <c r="AM309" i="14"/>
  <c r="AF308" i="14"/>
  <c r="AM308" i="14"/>
  <c r="AF307" i="14"/>
  <c r="AM307" i="14"/>
  <c r="AF306" i="14"/>
  <c r="AM306" i="14"/>
  <c r="AF305" i="14"/>
  <c r="AM305" i="14"/>
  <c r="AF304" i="14"/>
  <c r="AM304" i="14"/>
  <c r="AF303" i="14"/>
  <c r="AM303" i="14"/>
  <c r="AF302" i="14"/>
  <c r="AM302" i="14"/>
  <c r="AF301" i="14"/>
  <c r="AM301" i="14"/>
  <c r="AF300" i="14"/>
  <c r="AM300" i="14"/>
  <c r="AF299" i="14"/>
  <c r="AM299" i="14"/>
  <c r="AF298" i="14"/>
  <c r="AM298" i="14"/>
  <c r="AF297" i="14"/>
  <c r="AM297" i="14"/>
  <c r="AF296" i="14"/>
  <c r="AM296" i="14"/>
  <c r="AF295" i="14"/>
  <c r="AM295" i="14"/>
  <c r="AF294" i="14"/>
  <c r="AM294" i="14"/>
  <c r="AF293" i="14"/>
  <c r="AM293" i="14"/>
  <c r="AF292" i="14"/>
  <c r="AM292" i="14"/>
  <c r="AF291" i="14"/>
  <c r="AM291" i="14"/>
  <c r="AF290" i="14"/>
  <c r="AM290" i="14"/>
  <c r="AF289" i="14"/>
  <c r="AM289" i="14"/>
  <c r="AF288" i="14"/>
  <c r="AM288" i="14"/>
  <c r="AF287" i="14"/>
  <c r="AM287" i="14"/>
  <c r="AF286" i="14"/>
  <c r="AM286" i="14"/>
  <c r="AF285" i="14"/>
  <c r="AM285" i="14"/>
  <c r="AF284" i="14"/>
  <c r="AM284" i="14"/>
  <c r="AF283" i="14"/>
  <c r="AM283" i="14"/>
  <c r="AD104" i="14"/>
  <c r="AD103" i="14"/>
  <c r="AD102" i="14"/>
  <c r="AD101" i="14"/>
  <c r="AD100" i="14"/>
  <c r="AD98" i="14"/>
  <c r="AD97" i="14"/>
  <c r="AD96" i="14"/>
  <c r="AD83" i="14"/>
  <c r="AD82" i="14"/>
  <c r="AD81" i="14"/>
  <c r="AD80" i="14"/>
  <c r="AD79" i="14"/>
  <c r="AD78" i="14"/>
  <c r="AD77" i="14"/>
  <c r="AD75" i="14"/>
  <c r="AD74" i="14"/>
  <c r="AD73" i="14"/>
  <c r="AD72" i="14"/>
  <c r="AD71" i="14"/>
  <c r="AD70" i="14"/>
  <c r="AD69" i="14"/>
  <c r="AD68" i="14"/>
  <c r="AD67" i="14"/>
  <c r="AD66" i="14"/>
  <c r="AD65" i="14"/>
  <c r="AD64" i="14"/>
  <c r="AD63" i="14"/>
  <c r="AD62" i="14"/>
  <c r="AD61" i="14"/>
  <c r="AD60" i="14"/>
  <c r="AD59" i="14"/>
  <c r="AD58" i="14"/>
  <c r="AD57" i="14"/>
  <c r="AD56" i="14"/>
  <c r="AD55" i="14"/>
  <c r="AD54" i="14"/>
  <c r="AD53" i="14"/>
  <c r="AD52" i="14"/>
  <c r="AD51" i="14"/>
  <c r="AD50" i="14"/>
  <c r="AD49" i="14"/>
  <c r="AD48" i="14"/>
  <c r="AD47" i="14"/>
  <c r="AD46" i="14"/>
  <c r="AD45" i="14"/>
  <c r="AD44" i="14"/>
  <c r="AD43" i="14"/>
  <c r="AD42" i="14"/>
  <c r="AD41" i="14"/>
  <c r="AD40" i="14"/>
  <c r="AD39" i="14"/>
  <c r="AD38" i="14"/>
  <c r="AD37" i="14"/>
  <c r="AD36" i="14"/>
  <c r="AD35" i="14"/>
  <c r="AD34" i="14"/>
  <c r="AD33" i="14"/>
  <c r="A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Z326" i="14"/>
  <c r="Z325" i="14"/>
  <c r="Z322" i="14"/>
  <c r="Z321" i="14"/>
  <c r="Z320" i="14"/>
  <c r="Z318" i="14"/>
  <c r="Z317" i="14"/>
  <c r="Z316" i="14"/>
  <c r="Z315" i="14"/>
  <c r="Z314" i="14"/>
  <c r="Z313" i="14"/>
  <c r="Z312" i="14"/>
  <c r="Z311" i="14"/>
  <c r="Z310" i="14"/>
  <c r="Z309" i="14"/>
  <c r="Z308" i="14"/>
  <c r="Z307" i="14"/>
  <c r="Z306" i="14"/>
  <c r="Z305" i="14"/>
  <c r="Z304" i="14"/>
  <c r="Z303" i="14"/>
  <c r="Z302" i="14"/>
  <c r="Z301" i="14"/>
  <c r="Z300" i="14"/>
  <c r="Z299" i="14"/>
  <c r="Z298" i="14"/>
  <c r="Z297" i="14"/>
  <c r="Z296" i="14"/>
  <c r="Z295" i="14"/>
  <c r="Z294" i="14"/>
  <c r="Z293" i="14"/>
  <c r="Z292" i="14"/>
  <c r="Z291" i="14"/>
  <c r="Z290" i="14"/>
  <c r="Z289" i="14"/>
  <c r="Z288" i="14"/>
  <c r="Z287" i="14"/>
  <c r="Z286" i="14"/>
  <c r="Z285" i="14"/>
  <c r="Z284" i="14"/>
  <c r="Z282" i="14"/>
  <c r="AF282" i="14" s="1"/>
  <c r="AK282" i="14" s="1"/>
  <c r="Z281" i="14"/>
  <c r="AF281" i="14"/>
  <c r="AK281" i="14" s="1"/>
  <c r="Z280" i="14"/>
  <c r="AF280" i="14" s="1"/>
  <c r="AK280" i="14" s="1"/>
  <c r="Z279" i="14"/>
  <c r="Z278" i="14"/>
  <c r="Z277" i="14"/>
  <c r="Z276" i="14"/>
  <c r="Z275" i="14"/>
  <c r="Z274" i="14"/>
  <c r="Z273" i="14"/>
  <c r="Z272" i="14"/>
  <c r="Z271" i="14"/>
  <c r="Z270" i="14"/>
  <c r="Z269" i="14"/>
  <c r="Z268" i="14"/>
  <c r="Z267" i="14"/>
  <c r="Z266" i="14"/>
  <c r="Z265" i="14"/>
  <c r="Z264" i="14"/>
  <c r="Z263" i="14"/>
  <c r="Z262" i="14"/>
  <c r="Z261" i="14"/>
  <c r="Z260" i="14"/>
  <c r="Z259" i="14"/>
  <c r="Z258" i="14"/>
  <c r="Z257" i="14"/>
  <c r="Z256" i="14"/>
  <c r="Z255" i="14"/>
  <c r="Z254" i="14"/>
  <c r="Z253" i="14"/>
  <c r="Z252" i="14"/>
  <c r="Z251" i="14"/>
  <c r="Z250" i="14"/>
  <c r="Z249" i="14"/>
  <c r="Z248" i="14"/>
  <c r="Z247" i="14"/>
  <c r="Z246" i="14"/>
  <c r="Z245" i="14"/>
  <c r="Z244" i="14"/>
  <c r="Z243" i="14"/>
  <c r="Z242" i="14"/>
  <c r="Z241" i="14"/>
  <c r="Z240" i="14"/>
  <c r="Z239" i="14"/>
  <c r="Z238" i="14"/>
  <c r="Z237" i="14"/>
  <c r="Z236" i="14"/>
  <c r="Z235" i="14"/>
  <c r="Z234" i="14"/>
  <c r="Z233" i="14"/>
  <c r="Z232" i="14"/>
  <c r="Z231" i="14"/>
  <c r="Z230" i="14"/>
  <c r="Z229" i="14"/>
  <c r="Z228" i="14"/>
  <c r="Z227" i="14"/>
  <c r="Z226" i="14"/>
  <c r="Z225" i="14"/>
  <c r="Z224" i="14"/>
  <c r="Z223" i="14"/>
  <c r="Z222" i="14"/>
  <c r="Z221" i="14"/>
  <c r="Z220" i="14"/>
  <c r="Z219" i="14"/>
  <c r="Z218" i="14"/>
  <c r="Z217" i="14"/>
  <c r="Z216" i="14"/>
  <c r="Z215" i="14"/>
  <c r="Z214" i="14"/>
  <c r="Z213" i="14"/>
  <c r="Z212" i="14"/>
  <c r="Z211" i="14"/>
  <c r="Z210" i="14"/>
  <c r="Z209" i="14"/>
  <c r="Z208" i="14"/>
  <c r="Z207" i="14"/>
  <c r="Z204" i="14"/>
  <c r="Z203" i="14"/>
  <c r="Z202" i="14"/>
  <c r="Z201" i="14"/>
  <c r="Z200" i="14"/>
  <c r="Z199" i="14"/>
  <c r="Z198" i="14"/>
  <c r="Z197" i="14"/>
  <c r="Z196" i="14"/>
  <c r="Z195" i="14"/>
  <c r="Z194" i="14"/>
  <c r="Z193" i="14"/>
  <c r="Z192" i="14"/>
  <c r="Z191" i="14"/>
  <c r="Z190" i="14"/>
  <c r="Z189" i="14"/>
  <c r="Z188" i="14"/>
  <c r="Z187" i="14"/>
  <c r="Z186" i="14"/>
  <c r="Z185" i="14"/>
  <c r="Z184" i="14"/>
  <c r="Z183" i="14"/>
  <c r="Z181" i="14"/>
  <c r="Z180" i="14"/>
  <c r="Z179" i="14"/>
  <c r="Z178" i="14"/>
  <c r="Z176" i="14"/>
  <c r="Z175" i="14"/>
  <c r="Z174" i="14"/>
  <c r="Z173" i="14"/>
  <c r="Z172" i="14"/>
  <c r="Z171" i="14"/>
  <c r="Z170" i="14"/>
  <c r="Z169" i="14"/>
  <c r="Z168" i="14"/>
  <c r="Z167" i="14"/>
  <c r="Z166" i="14"/>
  <c r="Z165" i="14"/>
  <c r="Z164" i="14"/>
  <c r="Z163" i="14"/>
  <c r="Z162" i="14"/>
  <c r="Z161" i="14"/>
  <c r="Z153" i="14"/>
  <c r="Z152" i="14"/>
  <c r="Z151" i="14"/>
  <c r="Z150" i="14"/>
  <c r="Z149" i="14"/>
  <c r="Z148" i="14"/>
  <c r="Z147" i="14"/>
  <c r="Z146" i="14"/>
  <c r="Z145" i="14"/>
  <c r="Z144" i="14"/>
  <c r="Z143" i="14"/>
  <c r="Z142" i="14"/>
  <c r="Z141" i="14"/>
  <c r="Z140" i="14"/>
  <c r="Z139" i="14"/>
  <c r="Z138" i="14"/>
  <c r="Z133" i="14"/>
  <c r="Z132" i="14"/>
  <c r="Z131" i="14"/>
  <c r="Z130" i="14"/>
  <c r="Z129" i="14"/>
  <c r="Z128" i="14"/>
  <c r="Z126" i="14"/>
  <c r="Z124" i="14"/>
  <c r="Z123" i="14"/>
  <c r="Z122" i="14"/>
  <c r="Z121" i="14"/>
  <c r="Z120" i="14"/>
  <c r="Z119" i="14"/>
  <c r="Z118" i="14"/>
  <c r="Z116" i="14"/>
  <c r="Z115" i="14"/>
  <c r="Z114" i="14"/>
  <c r="Z113" i="14"/>
  <c r="Z112" i="14"/>
  <c r="Z110" i="14"/>
  <c r="Z109" i="14"/>
  <c r="Z108" i="14"/>
  <c r="Z107" i="14"/>
  <c r="Z106" i="14"/>
  <c r="Z105" i="14"/>
  <c r="Z104" i="14"/>
  <c r="Z103" i="14"/>
  <c r="Z102" i="14"/>
  <c r="Z101" i="14"/>
  <c r="Z100" i="14"/>
  <c r="Z99" i="14"/>
  <c r="Z98" i="14"/>
  <c r="Z97" i="14"/>
  <c r="Z96" i="14"/>
  <c r="Z95" i="14"/>
  <c r="Z94" i="14"/>
  <c r="Z93" i="14"/>
  <c r="Z92" i="14"/>
  <c r="Z91" i="14"/>
  <c r="Z90" i="14"/>
  <c r="Z89" i="14"/>
  <c r="Z88" i="14"/>
  <c r="Z87" i="14"/>
  <c r="Z86" i="14"/>
  <c r="Z85" i="14"/>
  <c r="Z84" i="14"/>
  <c r="Z83" i="14"/>
  <c r="Z82" i="14"/>
  <c r="Z81" i="14"/>
  <c r="Z79" i="14"/>
  <c r="Z78" i="14"/>
  <c r="Z77" i="14"/>
  <c r="Z76" i="14"/>
  <c r="Z75" i="14"/>
  <c r="Z74" i="14"/>
  <c r="Z66" i="14"/>
  <c r="Z65" i="14"/>
  <c r="Z64" i="14"/>
  <c r="Z63" i="14"/>
  <c r="Z62" i="14"/>
  <c r="Z61" i="14"/>
  <c r="Z60" i="14"/>
  <c r="Z59" i="14"/>
  <c r="Z58" i="14"/>
  <c r="Z57" i="14"/>
  <c r="Z55" i="14"/>
  <c r="Z42" i="14"/>
  <c r="Z13" i="14"/>
  <c r="AD13" i="14"/>
  <c r="AI13" i="14" s="1"/>
  <c r="Z12" i="14"/>
  <c r="AD12" i="14" s="1"/>
  <c r="AI12" i="14" s="1"/>
  <c r="Y326" i="14"/>
  <c r="Y325" i="14"/>
  <c r="Y322" i="14"/>
  <c r="Y321" i="14"/>
  <c r="Y320" i="14"/>
  <c r="Y318" i="14"/>
  <c r="Y317" i="14"/>
  <c r="Y316" i="14"/>
  <c r="Y315" i="14"/>
  <c r="Y314" i="14"/>
  <c r="Y313" i="14"/>
  <c r="Y312" i="14"/>
  <c r="Y311" i="14"/>
  <c r="Y310" i="14"/>
  <c r="Y309" i="14"/>
  <c r="Y308" i="14"/>
  <c r="Y307" i="14"/>
  <c r="Y306" i="14"/>
  <c r="Y305" i="14"/>
  <c r="Y304" i="14"/>
  <c r="Y303" i="14"/>
  <c r="Y302" i="14"/>
  <c r="Y301" i="14"/>
  <c r="Y300" i="14"/>
  <c r="Y299" i="14"/>
  <c r="Y298" i="14"/>
  <c r="Y297" i="14"/>
  <c r="Y296" i="14"/>
  <c r="Y295" i="14"/>
  <c r="Y294" i="14"/>
  <c r="Y293" i="14"/>
  <c r="Y292" i="14"/>
  <c r="Y291" i="14"/>
  <c r="Y290" i="14"/>
  <c r="Y289" i="14"/>
  <c r="Y288" i="14"/>
  <c r="Y287" i="14"/>
  <c r="Y286" i="14"/>
  <c r="Y285" i="14"/>
  <c r="Y284" i="14"/>
  <c r="Y282" i="14"/>
  <c r="Y281" i="14"/>
  <c r="Y280" i="14"/>
  <c r="Y279" i="14"/>
  <c r="Y278" i="14"/>
  <c r="Y277" i="14"/>
  <c r="Y276" i="14"/>
  <c r="Y275" i="14"/>
  <c r="Y274" i="14"/>
  <c r="Y273" i="14"/>
  <c r="Y272" i="14"/>
  <c r="Y271" i="14"/>
  <c r="Y270" i="14"/>
  <c r="Y269" i="14"/>
  <c r="Y268" i="14"/>
  <c r="Y267" i="14"/>
  <c r="Y266" i="14"/>
  <c r="Y265" i="14"/>
  <c r="Y264" i="14"/>
  <c r="Y263" i="14"/>
  <c r="Y262" i="14"/>
  <c r="Y261" i="14"/>
  <c r="Y260" i="14"/>
  <c r="Y259" i="14"/>
  <c r="Y258" i="14"/>
  <c r="Y257" i="14"/>
  <c r="Y256" i="14"/>
  <c r="Y255" i="14"/>
  <c r="Y254" i="14"/>
  <c r="Y253" i="14"/>
  <c r="Y252" i="14"/>
  <c r="Y251" i="14"/>
  <c r="Y250" i="14"/>
  <c r="Y249" i="14"/>
  <c r="Y248" i="14"/>
  <c r="Y247" i="14"/>
  <c r="Y246" i="14"/>
  <c r="Y245" i="14"/>
  <c r="Y244" i="14"/>
  <c r="Y243" i="14"/>
  <c r="Y242" i="14"/>
  <c r="Y241" i="14"/>
  <c r="Y240" i="14"/>
  <c r="Y239" i="14"/>
  <c r="Y238" i="14"/>
  <c r="Y237" i="14"/>
  <c r="Y236" i="14"/>
  <c r="Y235" i="14"/>
  <c r="Y234" i="14"/>
  <c r="Y233" i="14"/>
  <c r="Y232" i="14"/>
  <c r="Y231" i="14"/>
  <c r="Y230" i="14"/>
  <c r="Y229" i="14"/>
  <c r="Y228" i="14"/>
  <c r="Y227" i="14"/>
  <c r="Y226" i="14"/>
  <c r="Y225" i="14"/>
  <c r="Y224" i="14"/>
  <c r="Y223" i="14"/>
  <c r="Y222" i="14"/>
  <c r="Y221" i="14"/>
  <c r="Y220" i="14"/>
  <c r="Y219" i="14"/>
  <c r="Y218" i="14"/>
  <c r="Y217" i="14"/>
  <c r="Y216" i="14"/>
  <c r="Y215" i="14"/>
  <c r="Y214" i="14"/>
  <c r="Y213" i="14"/>
  <c r="Y212" i="14"/>
  <c r="Y211" i="14"/>
  <c r="Y210" i="14"/>
  <c r="Y209" i="14"/>
  <c r="Y208" i="14"/>
  <c r="Y207" i="14"/>
  <c r="Y204" i="14"/>
  <c r="Y203" i="14"/>
  <c r="Y202" i="14"/>
  <c r="Y201" i="14"/>
  <c r="Y200" i="14"/>
  <c r="Y199" i="14"/>
  <c r="Y198" i="14"/>
  <c r="Y197" i="14"/>
  <c r="Y196" i="14"/>
  <c r="Y195" i="14"/>
  <c r="Y194" i="14"/>
  <c r="Y193" i="14"/>
  <c r="Y192" i="14"/>
  <c r="Y191" i="14"/>
  <c r="Y190" i="14"/>
  <c r="Y189" i="14"/>
  <c r="Y188" i="14"/>
  <c r="Y187" i="14"/>
  <c r="Y186" i="14"/>
  <c r="Y185" i="14"/>
  <c r="Y184" i="14"/>
  <c r="Y183" i="14"/>
  <c r="Y181" i="14"/>
  <c r="Y180" i="14"/>
  <c r="Y179" i="14"/>
  <c r="Y178" i="14"/>
  <c r="Y176" i="14"/>
  <c r="Y175" i="14"/>
  <c r="Y174" i="14"/>
  <c r="Y173" i="14"/>
  <c r="Y172" i="14"/>
  <c r="Y171" i="14"/>
  <c r="Y170" i="14"/>
  <c r="Y169" i="14"/>
  <c r="Y168" i="14"/>
  <c r="Y167" i="14"/>
  <c r="Y166" i="14"/>
  <c r="Y165" i="14"/>
  <c r="Y164" i="14"/>
  <c r="Y163" i="14"/>
  <c r="Y162" i="14"/>
  <c r="Y161" i="14"/>
  <c r="Y153" i="14"/>
  <c r="Y152" i="14"/>
  <c r="Y151" i="14"/>
  <c r="Y150" i="14"/>
  <c r="Y149" i="14"/>
  <c r="Y148" i="14"/>
  <c r="Y147" i="14"/>
  <c r="Y146" i="14"/>
  <c r="Y145" i="14"/>
  <c r="Y144" i="14"/>
  <c r="Y143" i="14"/>
  <c r="Y142" i="14"/>
  <c r="Y141" i="14"/>
  <c r="Y140" i="14"/>
  <c r="Y139" i="14"/>
  <c r="Y138" i="14"/>
  <c r="Y133" i="14"/>
  <c r="Y132" i="14"/>
  <c r="Y131" i="14"/>
  <c r="Y130" i="14"/>
  <c r="Y129" i="14"/>
  <c r="Y128" i="14"/>
  <c r="Y126" i="14"/>
  <c r="Y124" i="14"/>
  <c r="Y123" i="14"/>
  <c r="Y122" i="14"/>
  <c r="Y121" i="14"/>
  <c r="Y120" i="14"/>
  <c r="Y119" i="14"/>
  <c r="Y118" i="14"/>
  <c r="Y116" i="14"/>
  <c r="Y115" i="14"/>
  <c r="Y114" i="14"/>
  <c r="Y113" i="14"/>
  <c r="Y112" i="14"/>
  <c r="Y110" i="14"/>
  <c r="Y109" i="14"/>
  <c r="Y108" i="14"/>
  <c r="Y107" i="14"/>
  <c r="Y106" i="14"/>
  <c r="Y105" i="14"/>
  <c r="Y104" i="14"/>
  <c r="Y103" i="14"/>
  <c r="Y102" i="14"/>
  <c r="Y101" i="14"/>
  <c r="Y100" i="14"/>
  <c r="Y99" i="14"/>
  <c r="Y98" i="14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79" i="14"/>
  <c r="Y78" i="14"/>
  <c r="Y77" i="14"/>
  <c r="Y76" i="14"/>
  <c r="Y75" i="14"/>
  <c r="Y74" i="14"/>
  <c r="Y66" i="14"/>
  <c r="Y65" i="14"/>
  <c r="Y64" i="14"/>
  <c r="Y63" i="14"/>
  <c r="Y62" i="14"/>
  <c r="Y61" i="14"/>
  <c r="Y60" i="14"/>
  <c r="Y59" i="14"/>
  <c r="Y58" i="14"/>
  <c r="Y57" i="14"/>
  <c r="Y55" i="14"/>
  <c r="Y42" i="14"/>
  <c r="Y13" i="14"/>
  <c r="Y12" i="14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AK326" i="14"/>
  <c r="AK325" i="14"/>
  <c r="AK322" i="14"/>
  <c r="AK321" i="14"/>
  <c r="AK320" i="14"/>
  <c r="AK318" i="14"/>
  <c r="AK317" i="14"/>
  <c r="AK316" i="14"/>
  <c r="AK315" i="14"/>
  <c r="AK314" i="14"/>
  <c r="AK313" i="14"/>
  <c r="AK312" i="14"/>
  <c r="AK311" i="14"/>
  <c r="AK310" i="14"/>
  <c r="AK309" i="14"/>
  <c r="AK308" i="14"/>
  <c r="AK307" i="14"/>
  <c r="AK306" i="14"/>
  <c r="AK305" i="14"/>
  <c r="AK304" i="14"/>
  <c r="AK303" i="14"/>
  <c r="AK302" i="14"/>
  <c r="AK301" i="14"/>
  <c r="AK300" i="14"/>
  <c r="AK299" i="14"/>
  <c r="AK298" i="14"/>
  <c r="AK297" i="14"/>
  <c r="AK296" i="14"/>
  <c r="AK295" i="14"/>
  <c r="AK294" i="14"/>
  <c r="AK293" i="14"/>
  <c r="AK292" i="14"/>
  <c r="AK291" i="14"/>
  <c r="AK290" i="14"/>
  <c r="AK289" i="14"/>
  <c r="AK288" i="14"/>
  <c r="AK287" i="14"/>
  <c r="AK286" i="14"/>
  <c r="AK285" i="14"/>
  <c r="AK284" i="14"/>
  <c r="C138" i="15"/>
  <c r="C137" i="15"/>
  <c r="C136" i="15"/>
  <c r="C135" i="15"/>
  <c r="C134" i="15"/>
  <c r="C132" i="15"/>
  <c r="C131" i="15"/>
  <c r="C130" i="15"/>
  <c r="C117" i="15"/>
  <c r="C116" i="15"/>
  <c r="C115" i="15"/>
  <c r="C114" i="15"/>
  <c r="C113" i="15"/>
  <c r="C112" i="15"/>
  <c r="C111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1" i="15"/>
  <c r="C30" i="15"/>
  <c r="C29" i="15"/>
  <c r="C28" i="15"/>
  <c r="C27" i="15"/>
  <c r="C21" i="15"/>
  <c r="C20" i="15"/>
  <c r="C19" i="15"/>
  <c r="C18" i="15"/>
  <c r="C14" i="15"/>
  <c r="C13" i="15"/>
  <c r="C12" i="15"/>
  <c r="C11" i="15"/>
  <c r="C10" i="15"/>
  <c r="C9" i="15"/>
  <c r="C7" i="15"/>
  <c r="AI104" i="14"/>
  <c r="AI103" i="14"/>
  <c r="AI102" i="14"/>
  <c r="AI101" i="14"/>
  <c r="AI100" i="14"/>
  <c r="AI98" i="14"/>
  <c r="AI97" i="14"/>
  <c r="AI96" i="14"/>
  <c r="AI83" i="14"/>
  <c r="AI82" i="14"/>
  <c r="AI81" i="14"/>
  <c r="AI79" i="14"/>
  <c r="AI78" i="14"/>
  <c r="AI77" i="14"/>
  <c r="AI75" i="14"/>
  <c r="AI74" i="14"/>
  <c r="AI66" i="14"/>
  <c r="AI65" i="14"/>
  <c r="AI64" i="14"/>
  <c r="AI63" i="14"/>
  <c r="AI62" i="14"/>
  <c r="AI61" i="14"/>
  <c r="AI60" i="14"/>
  <c r="AI59" i="14"/>
  <c r="AI58" i="14"/>
  <c r="AI57" i="14"/>
  <c r="AI55" i="14"/>
  <c r="AI42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5" i="14"/>
  <c r="F104" i="14"/>
  <c r="F96" i="14"/>
  <c r="F95" i="14"/>
  <c r="F93" i="14"/>
  <c r="F91" i="14"/>
  <c r="BY91" i="14"/>
  <c r="BY90" i="14"/>
  <c r="BY89" i="14"/>
  <c r="BY88" i="14"/>
  <c r="BY87" i="14"/>
  <c r="BY86" i="14"/>
  <c r="BY85" i="14"/>
  <c r="BY84" i="14"/>
  <c r="BY82" i="14"/>
  <c r="CJ82" i="14"/>
  <c r="BY81" i="14"/>
  <c r="CJ81" i="14"/>
  <c r="BY80" i="14"/>
  <c r="CJ80" i="14"/>
  <c r="BY79" i="14"/>
  <c r="CJ79" i="14"/>
  <c r="BY78" i="14"/>
  <c r="CJ78" i="14"/>
  <c r="BY77" i="14"/>
  <c r="CJ77" i="14"/>
  <c r="BY76" i="14"/>
  <c r="CJ76" i="14"/>
  <c r="BY75" i="14"/>
  <c r="CJ75" i="14"/>
  <c r="BY74" i="14"/>
  <c r="CJ74" i="14"/>
  <c r="BY73" i="14"/>
  <c r="CJ73" i="14"/>
  <c r="BY67" i="14"/>
  <c r="CJ67" i="14"/>
  <c r="BY64" i="14"/>
  <c r="CJ64" i="14"/>
  <c r="BY63" i="14"/>
  <c r="CJ63" i="14"/>
  <c r="BY62" i="14"/>
  <c r="CJ62" i="14"/>
  <c r="BY61" i="14"/>
  <c r="CJ61" i="14"/>
  <c r="BY60" i="14"/>
  <c r="CJ60" i="14"/>
  <c r="BY59" i="14"/>
  <c r="CJ59" i="14"/>
  <c r="BY58" i="14"/>
  <c r="CJ58" i="14"/>
  <c r="BY57" i="14"/>
  <c r="CJ57" i="14"/>
  <c r="BY56" i="14"/>
  <c r="CJ56" i="14"/>
  <c r="BY55" i="14"/>
  <c r="CJ55" i="14"/>
  <c r="BY54" i="14"/>
  <c r="CJ54" i="14"/>
  <c r="BY53" i="14"/>
  <c r="CJ53" i="14"/>
  <c r="BY52" i="14"/>
  <c r="CJ52" i="14"/>
  <c r="BY51" i="14"/>
  <c r="CJ51" i="14"/>
  <c r="BY50" i="14"/>
  <c r="CJ50" i="14"/>
  <c r="CA222" i="14"/>
  <c r="CA200" i="14"/>
  <c r="CI200" i="14" s="1"/>
  <c r="CA198" i="14"/>
  <c r="CI198" i="14" s="1"/>
  <c r="CA197" i="14"/>
  <c r="CI197" i="14" s="1"/>
  <c r="CA196" i="14"/>
  <c r="CI196" i="14" s="1"/>
  <c r="CA195" i="14"/>
  <c r="CI195" i="14" s="1"/>
  <c r="CA194" i="14"/>
  <c r="CI194" i="14" s="1"/>
  <c r="CA193" i="14"/>
  <c r="CI193" i="14" s="1"/>
  <c r="CA192" i="14"/>
  <c r="CI192" i="14" s="1"/>
  <c r="CA191" i="14"/>
  <c r="CI191" i="14" s="1"/>
  <c r="CA190" i="14"/>
  <c r="CI190" i="14" s="1"/>
  <c r="CA189" i="14"/>
  <c r="CI189" i="14" s="1"/>
  <c r="CA188" i="14"/>
  <c r="CI188" i="14" s="1"/>
  <c r="CA91" i="14"/>
  <c r="CA90" i="14"/>
  <c r="CA89" i="14"/>
  <c r="CA88" i="14"/>
  <c r="CA87" i="14"/>
  <c r="CA86" i="14"/>
  <c r="CA85" i="14"/>
  <c r="CA84" i="14"/>
  <c r="CA83" i="14"/>
  <c r="CA82" i="14"/>
  <c r="CA81" i="14"/>
  <c r="CA80" i="14"/>
  <c r="CA79" i="14"/>
  <c r="CA78" i="14"/>
  <c r="CA77" i="14"/>
  <c r="CA76" i="14"/>
  <c r="CA75" i="14"/>
  <c r="CA74" i="14"/>
  <c r="CA73" i="14"/>
  <c r="CA72" i="14"/>
  <c r="CA71" i="14"/>
  <c r="CA70" i="14"/>
  <c r="CA69" i="14"/>
  <c r="CA68" i="14"/>
  <c r="CA67" i="14"/>
  <c r="CA66" i="14"/>
  <c r="CA65" i="14"/>
  <c r="CA64" i="14"/>
  <c r="CA63" i="14"/>
  <c r="CA62" i="14"/>
  <c r="CA61" i="14"/>
  <c r="CA60" i="14"/>
  <c r="CA59" i="14"/>
  <c r="CA58" i="14"/>
  <c r="CA57" i="14"/>
  <c r="CA56" i="14"/>
  <c r="CA55" i="14"/>
  <c r="CA54" i="14"/>
  <c r="CA53" i="14"/>
  <c r="CA52" i="14"/>
  <c r="CA51" i="14"/>
  <c r="CA50" i="14"/>
  <c r="CA49" i="14"/>
  <c r="CA48" i="14"/>
  <c r="CA47" i="14"/>
  <c r="CA46" i="14"/>
  <c r="CA45" i="14"/>
  <c r="CA44" i="14"/>
  <c r="CA43" i="14"/>
  <c r="CA42" i="14"/>
  <c r="CA41" i="14"/>
  <c r="CA40" i="14"/>
  <c r="CA39" i="14"/>
  <c r="CA38" i="14"/>
  <c r="CA37" i="14"/>
  <c r="CA36" i="14"/>
  <c r="CA35" i="14"/>
  <c r="CA34" i="14"/>
  <c r="CA33" i="14"/>
  <c r="CA32" i="14"/>
  <c r="CA31" i="14"/>
  <c r="CA30" i="14"/>
  <c r="CA29" i="14"/>
  <c r="CA28" i="14"/>
  <c r="CA27" i="14"/>
  <c r="CA26" i="14"/>
  <c r="CA25" i="14"/>
  <c r="CA24" i="14"/>
  <c r="CA23" i="14"/>
  <c r="CA22" i="14"/>
  <c r="CA21" i="14"/>
  <c r="CA20" i="14"/>
  <c r="CA19" i="14"/>
  <c r="CA18" i="14"/>
  <c r="CA17" i="14"/>
  <c r="CA16" i="14"/>
  <c r="CA15" i="14"/>
  <c r="CA14" i="14"/>
  <c r="CA13" i="14"/>
  <c r="BY42" i="14"/>
  <c r="BY37" i="14"/>
  <c r="BY36" i="14"/>
  <c r="BY31" i="14"/>
  <c r="BY29" i="14"/>
  <c r="BY28" i="14"/>
  <c r="BY15" i="14"/>
  <c r="CI15" i="14"/>
  <c r="CA12" i="14"/>
  <c r="DF316" i="14"/>
  <c r="DF315" i="14"/>
  <c r="DF314" i="14"/>
  <c r="DF313" i="14"/>
  <c r="DF312" i="14"/>
  <c r="DF311" i="14"/>
  <c r="DF297" i="14"/>
  <c r="DF296" i="14"/>
  <c r="DF295" i="14"/>
  <c r="DF294" i="14"/>
  <c r="DF293" i="14"/>
  <c r="DF292" i="14"/>
  <c r="DF291" i="14"/>
  <c r="DF290" i="14"/>
  <c r="DF289" i="14"/>
  <c r="DF288" i="14"/>
  <c r="DF287" i="14"/>
  <c r="DF286" i="14"/>
  <c r="DF271" i="14"/>
  <c r="DF253" i="14"/>
  <c r="DF252" i="14"/>
  <c r="DF245" i="14"/>
  <c r="DF243" i="14"/>
  <c r="DF237" i="14"/>
  <c r="DF236" i="14"/>
  <c r="DF235" i="14"/>
  <c r="DF234" i="14"/>
  <c r="DF233" i="14"/>
  <c r="DF232" i="14"/>
  <c r="DF231" i="14"/>
  <c r="DF230" i="14"/>
  <c r="DF228" i="14"/>
  <c r="DF227" i="14"/>
  <c r="DF226" i="14"/>
  <c r="DF224" i="14"/>
  <c r="DF223" i="14"/>
  <c r="DF222" i="14"/>
  <c r="DF221" i="14"/>
  <c r="DF220" i="14"/>
  <c r="DF219" i="14"/>
  <c r="DF218" i="14"/>
  <c r="DF217" i="14"/>
  <c r="DF216" i="14"/>
  <c r="DF215" i="14"/>
  <c r="DF214" i="14"/>
  <c r="DF213" i="14"/>
  <c r="DF210" i="14"/>
  <c r="DF209" i="14"/>
  <c r="DF208" i="14"/>
  <c r="DF207" i="14"/>
  <c r="DF202" i="14"/>
  <c r="DF176" i="14"/>
  <c r="DF168" i="14"/>
  <c r="DF141" i="14"/>
  <c r="DF140" i="14"/>
  <c r="DF139" i="14"/>
  <c r="DF136" i="14"/>
  <c r="DF135" i="14"/>
  <c r="DF128" i="14"/>
  <c r="DF129" i="14"/>
  <c r="DF127" i="14"/>
  <c r="DF126" i="14"/>
  <c r="DF122" i="14"/>
  <c r="DF114" i="14"/>
  <c r="DF111" i="14"/>
  <c r="DF110" i="14"/>
  <c r="DF109" i="14"/>
  <c r="DF108" i="14"/>
  <c r="DF107" i="14"/>
  <c r="DF106" i="14"/>
  <c r="DF105" i="14"/>
  <c r="DF104" i="14"/>
  <c r="DF103" i="14"/>
  <c r="DF102" i="14"/>
  <c r="DF99" i="14"/>
  <c r="DF97" i="14"/>
  <c r="DF96" i="14"/>
  <c r="DF93" i="14"/>
  <c r="DF90" i="14"/>
  <c r="DF89" i="14"/>
  <c r="DF87" i="14"/>
  <c r="DF81" i="14"/>
  <c r="DF80" i="14"/>
  <c r="DF75" i="14"/>
  <c r="DF74" i="14"/>
  <c r="DF65" i="14"/>
  <c r="DF63" i="14"/>
  <c r="DF62" i="14"/>
  <c r="DF61" i="14"/>
  <c r="DF60" i="14"/>
  <c r="DF59" i="14"/>
  <c r="DF56" i="14"/>
  <c r="DF55" i="14"/>
  <c r="DF54" i="14"/>
  <c r="DF53" i="14"/>
  <c r="DF52" i="14"/>
  <c r="DF51" i="14"/>
  <c r="DF42" i="14"/>
  <c r="DK331" i="14"/>
  <c r="DL331" i="14" s="1"/>
  <c r="DK329" i="14"/>
  <c r="DL329" i="14" s="1"/>
  <c r="DK324" i="14"/>
  <c r="DL324" i="14" s="1"/>
  <c r="DK323" i="14"/>
  <c r="DL323" i="14" s="1"/>
  <c r="DK322" i="14"/>
  <c r="DL322" i="14" s="1"/>
  <c r="DK321" i="14"/>
  <c r="DL321" i="14" s="1"/>
  <c r="DK319" i="14"/>
  <c r="DL319" i="14" s="1"/>
  <c r="DK318" i="14"/>
  <c r="DL318" i="14" s="1"/>
  <c r="DK317" i="14"/>
  <c r="DL317" i="14" s="1"/>
  <c r="DK316" i="14"/>
  <c r="DL316" i="14" s="1"/>
  <c r="DK315" i="14"/>
  <c r="DL315" i="14" s="1"/>
  <c r="DK314" i="14"/>
  <c r="DL314" i="14" s="1"/>
  <c r="DK313" i="14"/>
  <c r="DL313" i="14" s="1"/>
  <c r="DK312" i="14"/>
  <c r="DL312" i="14" s="1"/>
  <c r="DK311" i="14"/>
  <c r="DL311" i="14" s="1"/>
  <c r="DK310" i="14"/>
  <c r="DL310" i="14" s="1"/>
  <c r="DK309" i="14"/>
  <c r="DL309" i="14" s="1"/>
  <c r="DK308" i="14"/>
  <c r="DL308" i="14" s="1"/>
  <c r="DK307" i="14"/>
  <c r="DL307" i="14" s="1"/>
  <c r="DK306" i="14"/>
  <c r="DL306" i="14" s="1"/>
  <c r="DK305" i="14"/>
  <c r="DL305" i="14" s="1"/>
  <c r="DK304" i="14"/>
  <c r="DL304" i="14" s="1"/>
  <c r="DK303" i="14"/>
  <c r="DL303" i="14" s="1"/>
  <c r="DK302" i="14"/>
  <c r="DL302" i="14" s="1"/>
  <c r="DK301" i="14"/>
  <c r="DL301" i="14" s="1"/>
  <c r="DK300" i="14"/>
  <c r="DL300" i="14" s="1"/>
  <c r="DK299" i="14"/>
  <c r="DL299" i="14" s="1"/>
  <c r="DK298" i="14"/>
  <c r="DL298" i="14" s="1"/>
  <c r="DK297" i="14"/>
  <c r="DL297" i="14" s="1"/>
  <c r="DK296" i="14"/>
  <c r="DL296" i="14" s="1"/>
  <c r="DK295" i="14"/>
  <c r="DL295" i="14" s="1"/>
  <c r="DK294" i="14"/>
  <c r="DL294" i="14" s="1"/>
  <c r="DK293" i="14"/>
  <c r="DL293" i="14" s="1"/>
  <c r="DK292" i="14"/>
  <c r="DL292" i="14" s="1"/>
  <c r="DK291" i="14"/>
  <c r="DL291" i="14" s="1"/>
  <c r="DK290" i="14"/>
  <c r="DL290" i="14" s="1"/>
  <c r="DK289" i="14"/>
  <c r="DL289" i="14" s="1"/>
  <c r="DK288" i="14"/>
  <c r="DL288" i="14" s="1"/>
  <c r="DK287" i="14"/>
  <c r="DL287" i="14" s="1"/>
  <c r="DK286" i="14"/>
  <c r="DL286" i="14" s="1"/>
  <c r="DK285" i="14"/>
  <c r="DL285" i="14" s="1"/>
  <c r="DK284" i="14"/>
  <c r="DL284" i="14" s="1"/>
  <c r="DK283" i="14"/>
  <c r="DL283" i="14" s="1"/>
  <c r="DK282" i="14"/>
  <c r="DL282" i="14" s="1"/>
  <c r="DK281" i="14"/>
  <c r="DL281" i="14" s="1"/>
  <c r="DK280" i="14"/>
  <c r="DL280" i="14" s="1"/>
  <c r="DK279" i="14"/>
  <c r="DL279" i="14" s="1"/>
  <c r="DK278" i="14"/>
  <c r="DL278" i="14" s="1"/>
  <c r="DK277" i="14"/>
  <c r="DL277" i="14" s="1"/>
  <c r="DK276" i="14"/>
  <c r="DL276" i="14" s="1"/>
  <c r="DK275" i="14"/>
  <c r="DL275" i="14" s="1"/>
  <c r="DK274" i="14"/>
  <c r="DL274" i="14" s="1"/>
  <c r="DK273" i="14"/>
  <c r="DL273" i="14" s="1"/>
  <c r="DK272" i="14"/>
  <c r="DL272" i="14" s="1"/>
  <c r="DK271" i="14"/>
  <c r="DL271" i="14" s="1"/>
  <c r="DK269" i="14"/>
  <c r="DL269" i="14" s="1"/>
  <c r="DK268" i="14"/>
  <c r="DL268" i="14" s="1"/>
  <c r="DK267" i="14"/>
  <c r="DL267" i="14" s="1"/>
  <c r="DK266" i="14"/>
  <c r="DL266" i="14" s="1"/>
  <c r="DK265" i="14"/>
  <c r="DL265" i="14" s="1"/>
  <c r="DK264" i="14"/>
  <c r="DL264" i="14" s="1"/>
  <c r="DK263" i="14"/>
  <c r="DL263" i="14" s="1"/>
  <c r="DK262" i="14"/>
  <c r="DL262" i="14" s="1"/>
  <c r="DK261" i="14"/>
  <c r="DL261" i="14" s="1"/>
  <c r="DK259" i="14"/>
  <c r="DL259" i="14" s="1"/>
  <c r="DK258" i="14"/>
  <c r="DL258" i="14" s="1"/>
  <c r="DK257" i="14"/>
  <c r="DL257" i="14" s="1"/>
  <c r="DK256" i="14"/>
  <c r="DL256" i="14" s="1"/>
  <c r="DK255" i="14"/>
  <c r="DL255" i="14" s="1"/>
  <c r="DK254" i="14"/>
  <c r="DL254" i="14" s="1"/>
  <c r="DK253" i="14"/>
  <c r="DL253" i="14" s="1"/>
  <c r="DK252" i="14"/>
  <c r="DL252" i="14" s="1"/>
  <c r="DK251" i="14"/>
  <c r="DL251" i="14" s="1"/>
  <c r="DK250" i="14"/>
  <c r="DL250" i="14" s="1"/>
  <c r="DK249" i="14"/>
  <c r="DL249" i="14" s="1"/>
  <c r="DK248" i="14"/>
  <c r="DL248" i="14"/>
  <c r="DK247" i="14"/>
  <c r="DL247" i="14"/>
  <c r="DK246" i="14"/>
  <c r="DL246" i="14"/>
  <c r="DK245" i="14"/>
  <c r="DL245" i="14"/>
  <c r="DK244" i="14"/>
  <c r="DL244" i="14"/>
  <c r="DK243" i="14"/>
  <c r="DL243" i="14"/>
  <c r="DK242" i="14"/>
  <c r="DL242" i="14"/>
  <c r="DK239" i="14"/>
  <c r="DL239" i="14"/>
  <c r="DK233" i="14"/>
  <c r="DL233" i="14"/>
  <c r="DK230" i="14"/>
  <c r="DL230" i="14"/>
  <c r="DK229" i="14"/>
  <c r="DL229" i="14"/>
  <c r="DK221" i="14"/>
  <c r="DL221" i="14"/>
  <c r="DK220" i="14"/>
  <c r="DL220" i="14"/>
  <c r="DK219" i="14"/>
  <c r="DL219" i="14"/>
  <c r="DK217" i="14"/>
  <c r="DL217" i="14"/>
  <c r="DK216" i="14"/>
  <c r="DL216" i="14"/>
  <c r="DK214" i="14"/>
  <c r="DL214" i="14"/>
  <c r="DK212" i="14"/>
  <c r="DL212" i="14"/>
  <c r="DK205" i="14"/>
  <c r="DL205" i="14"/>
  <c r="DK203" i="14"/>
  <c r="DL203" i="14"/>
  <c r="DK200" i="14"/>
  <c r="DL200" i="14"/>
  <c r="DK199" i="14"/>
  <c r="DL199" i="14"/>
  <c r="DK197" i="14"/>
  <c r="DL197" i="14"/>
  <c r="DK194" i="14"/>
  <c r="DL194" i="14"/>
  <c r="DK193" i="14"/>
  <c r="DL193" i="14"/>
  <c r="DK190" i="14"/>
  <c r="DL190" i="14"/>
  <c r="DK188" i="14"/>
  <c r="DL188" i="14"/>
  <c r="DK187" i="14"/>
  <c r="DL187" i="14"/>
  <c r="DK186" i="14"/>
  <c r="DL186" i="14"/>
  <c r="DK185" i="14"/>
  <c r="DL185" i="14"/>
  <c r="DK183" i="14"/>
  <c r="DL183" i="14"/>
  <c r="DK182" i="14"/>
  <c r="DL182" i="14"/>
  <c r="DK180" i="14"/>
  <c r="DL180" i="14"/>
  <c r="DK176" i="14"/>
  <c r="DL176" i="14"/>
  <c r="DK175" i="14"/>
  <c r="DL175" i="14"/>
  <c r="DK165" i="14"/>
  <c r="DL165" i="14"/>
  <c r="DK164" i="14"/>
  <c r="DL164" i="14"/>
  <c r="DK163" i="14"/>
  <c r="DL163" i="14"/>
  <c r="DK162" i="14"/>
  <c r="DL162" i="14"/>
  <c r="DK161" i="14"/>
  <c r="DL161" i="14"/>
  <c r="DK160" i="14"/>
  <c r="DL160" i="14"/>
  <c r="DK159" i="14"/>
  <c r="DL159" i="14"/>
  <c r="DK157" i="14"/>
  <c r="DL157" i="14"/>
  <c r="DK156" i="14"/>
  <c r="DL156" i="14"/>
  <c r="DK154" i="14"/>
  <c r="DL154" i="14"/>
  <c r="DK153" i="14"/>
  <c r="DL153" i="14"/>
  <c r="DK152" i="14"/>
  <c r="DL152" i="14"/>
  <c r="DK149" i="14"/>
  <c r="DL149" i="14"/>
  <c r="DK148" i="14"/>
  <c r="DL148" i="14"/>
  <c r="DK147" i="14"/>
  <c r="DL147" i="14"/>
  <c r="DK146" i="14"/>
  <c r="DL146" i="14"/>
  <c r="DK145" i="14"/>
  <c r="DL145" i="14"/>
  <c r="DK144" i="14"/>
  <c r="DL144" i="14"/>
  <c r="DK143" i="14"/>
  <c r="DL143" i="14"/>
  <c r="DK142" i="14"/>
  <c r="DL142" i="14"/>
  <c r="DK141" i="14"/>
  <c r="DL141" i="14"/>
  <c r="DK139" i="14"/>
  <c r="DL139" i="14"/>
  <c r="DK137" i="14"/>
  <c r="DL137" i="14"/>
  <c r="DN137" i="14" s="1"/>
  <c r="DK136" i="14"/>
  <c r="DL136" i="14" s="1"/>
  <c r="DN136" i="14" s="1"/>
  <c r="DK135" i="14"/>
  <c r="DL135" i="14" s="1"/>
  <c r="DN135" i="14" s="1"/>
  <c r="DK120" i="14"/>
  <c r="DL120" i="14" s="1"/>
  <c r="DH214" i="14"/>
  <c r="DI214" i="14" s="1"/>
  <c r="DM214" i="14" s="1"/>
  <c r="DH213" i="14"/>
  <c r="DI213" i="14" s="1"/>
  <c r="DM213" i="14" s="1"/>
  <c r="DH212" i="14"/>
  <c r="DI212" i="14" s="1"/>
  <c r="DH211" i="14"/>
  <c r="DI211" i="14" s="1"/>
  <c r="DH210" i="14"/>
  <c r="DI210" i="14" s="1"/>
  <c r="DM210" i="14" s="1"/>
  <c r="DH209" i="14"/>
  <c r="DI209" i="14" s="1"/>
  <c r="DM209" i="14" s="1"/>
  <c r="DH208" i="14"/>
  <c r="DI208" i="14" s="1"/>
  <c r="DM208" i="14" s="1"/>
  <c r="DH207" i="14"/>
  <c r="DI207" i="14" s="1"/>
  <c r="DM207" i="14" s="1"/>
  <c r="DH206" i="14"/>
  <c r="DI206" i="14" s="1"/>
  <c r="DH205" i="14"/>
  <c r="DI205" i="14" s="1"/>
  <c r="DH204" i="14"/>
  <c r="DI204" i="14" s="1"/>
  <c r="DH203" i="14"/>
  <c r="DI203" i="14" s="1"/>
  <c r="DH202" i="14"/>
  <c r="DI202" i="14" s="1"/>
  <c r="DM202" i="14" s="1"/>
  <c r="DH201" i="14"/>
  <c r="DI201" i="14" s="1"/>
  <c r="DH200" i="14"/>
  <c r="DI200" i="14" s="1"/>
  <c r="DH199" i="14"/>
  <c r="DI199" i="14" s="1"/>
  <c r="DH198" i="14"/>
  <c r="DI198" i="14" s="1"/>
  <c r="DH197" i="14"/>
  <c r="DI197" i="14" s="1"/>
  <c r="DH196" i="14"/>
  <c r="DI196" i="14" s="1"/>
  <c r="DH195" i="14"/>
  <c r="DI195" i="14" s="1"/>
  <c r="DH194" i="14"/>
  <c r="DI194" i="14" s="1"/>
  <c r="DH193" i="14"/>
  <c r="DI193" i="14" s="1"/>
  <c r="DH192" i="14"/>
  <c r="DI192" i="14" s="1"/>
  <c r="DH191" i="14"/>
  <c r="DI191" i="14" s="1"/>
  <c r="DH190" i="14"/>
  <c r="DI190" i="14" s="1"/>
  <c r="DH189" i="14"/>
  <c r="DI189" i="14" s="1"/>
  <c r="DH188" i="14"/>
  <c r="DI188" i="14" s="1"/>
  <c r="DH187" i="14"/>
  <c r="DI187" i="14" s="1"/>
  <c r="DH186" i="14"/>
  <c r="DI186" i="14" s="1"/>
  <c r="DH185" i="14"/>
  <c r="DI185" i="14" s="1"/>
  <c r="DH184" i="14"/>
  <c r="DI184" i="14" s="1"/>
  <c r="DH183" i="14"/>
  <c r="DI183" i="14" s="1"/>
  <c r="DH182" i="14"/>
  <c r="DI182" i="14" s="1"/>
  <c r="DH181" i="14"/>
  <c r="DI181" i="14" s="1"/>
  <c r="DH180" i="14"/>
  <c r="DI180" i="14" s="1"/>
  <c r="DH179" i="14"/>
  <c r="DI179" i="14" s="1"/>
  <c r="DH178" i="14"/>
  <c r="DI178" i="14" s="1"/>
  <c r="DH177" i="14"/>
  <c r="DI177" i="14" s="1"/>
  <c r="DH176" i="14"/>
  <c r="DI176" i="14" s="1"/>
  <c r="DM176" i="14" s="1"/>
  <c r="DH175" i="14"/>
  <c r="DI175" i="14" s="1"/>
  <c r="DH174" i="14"/>
  <c r="DI174" i="14" s="1"/>
  <c r="DH173" i="14"/>
  <c r="DI173" i="14" s="1"/>
  <c r="DH172" i="14"/>
  <c r="DI172" i="14" s="1"/>
  <c r="DH171" i="14"/>
  <c r="DI171" i="14" s="1"/>
  <c r="DH170" i="14"/>
  <c r="DI170" i="14" s="1"/>
  <c r="DH169" i="14"/>
  <c r="DI169" i="14" s="1"/>
  <c r="DH168" i="14"/>
  <c r="DI168" i="14" s="1"/>
  <c r="DM168" i="14" s="1"/>
  <c r="DH167" i="14"/>
  <c r="DI167" i="14" s="1"/>
  <c r="DH166" i="14"/>
  <c r="DI166" i="14" s="1"/>
  <c r="DH165" i="14"/>
  <c r="DI165" i="14" s="1"/>
  <c r="DH164" i="14"/>
  <c r="DI164" i="14" s="1"/>
  <c r="DH163" i="14"/>
  <c r="DI163" i="14" s="1"/>
  <c r="DH162" i="14"/>
  <c r="DI162" i="14" s="1"/>
  <c r="DH161" i="14"/>
  <c r="DI161" i="14" s="1"/>
  <c r="CS322" i="14"/>
  <c r="CS321" i="14"/>
  <c r="CS319" i="14"/>
  <c r="CS318" i="14"/>
  <c r="CS317" i="14"/>
  <c r="CS316" i="14"/>
  <c r="CS315" i="14"/>
  <c r="CS314" i="14"/>
  <c r="CS313" i="14"/>
  <c r="CS312" i="14"/>
  <c r="CS311" i="14"/>
  <c r="CS310" i="14"/>
  <c r="CS309" i="14"/>
  <c r="CS308" i="14"/>
  <c r="CS307" i="14"/>
  <c r="CS306" i="14"/>
  <c r="CS305" i="14"/>
  <c r="CS304" i="14"/>
  <c r="CS303" i="14"/>
  <c r="CS302" i="14"/>
  <c r="CS301" i="14"/>
  <c r="CS300" i="14"/>
  <c r="CS299" i="14"/>
  <c r="CS298" i="14"/>
  <c r="CS297" i="14"/>
  <c r="CS296" i="14"/>
  <c r="CS295" i="14"/>
  <c r="CS294" i="14"/>
  <c r="CS293" i="14"/>
  <c r="CS292" i="14"/>
  <c r="CS291" i="14"/>
  <c r="CS290" i="14"/>
  <c r="CS289" i="14"/>
  <c r="CS288" i="14"/>
  <c r="CS287" i="14"/>
  <c r="CS286" i="14"/>
  <c r="CS285" i="14"/>
  <c r="CS284" i="14"/>
  <c r="CS283" i="14"/>
  <c r="CS282" i="14"/>
  <c r="CS281" i="14"/>
  <c r="CS280" i="14"/>
  <c r="CS279" i="14"/>
  <c r="CS278" i="14"/>
  <c r="CS277" i="14"/>
  <c r="CS276" i="14"/>
  <c r="CS275" i="14"/>
  <c r="CS274" i="14"/>
  <c r="CS273" i="14"/>
  <c r="CS272" i="14"/>
  <c r="CS271" i="14"/>
  <c r="CS269" i="14"/>
  <c r="CS268" i="14"/>
  <c r="CS267" i="14"/>
  <c r="CS266" i="14"/>
  <c r="CS265" i="14"/>
  <c r="CS264" i="14"/>
  <c r="CS263" i="14"/>
  <c r="CS262" i="14"/>
  <c r="CS261" i="14"/>
  <c r="CS259" i="14"/>
  <c r="CS258" i="14"/>
  <c r="CS257" i="14"/>
  <c r="CS255" i="14"/>
  <c r="CS254" i="14"/>
  <c r="CS253" i="14"/>
  <c r="CS252" i="14"/>
  <c r="CS251" i="14"/>
  <c r="CS250" i="14"/>
  <c r="CS249" i="14"/>
  <c r="CS248" i="14"/>
  <c r="CS247" i="14"/>
  <c r="CS246" i="14"/>
  <c r="CS245" i="14"/>
  <c r="CS244" i="14"/>
  <c r="CS243" i="14"/>
  <c r="CS242" i="14"/>
  <c r="CS239" i="14"/>
  <c r="CS233" i="14"/>
  <c r="CS229" i="14"/>
  <c r="CS221" i="14"/>
  <c r="CS220" i="14"/>
  <c r="CS219" i="14"/>
  <c r="CS217" i="14"/>
  <c r="CS216" i="14"/>
  <c r="CS214" i="14"/>
  <c r="CS212" i="14"/>
  <c r="CS205" i="14"/>
  <c r="CS203" i="14"/>
  <c r="CS202" i="14"/>
  <c r="CS199" i="14"/>
  <c r="CS197" i="14"/>
  <c r="CS194" i="14"/>
  <c r="CP330" i="14"/>
  <c r="CP329" i="14"/>
  <c r="CP322" i="14"/>
  <c r="CP321" i="14"/>
  <c r="CP318" i="14"/>
  <c r="CP316" i="14"/>
  <c r="CP315" i="14"/>
  <c r="CP314" i="14"/>
  <c r="CP313" i="14"/>
  <c r="CP312" i="14"/>
  <c r="CP311" i="14"/>
  <c r="CP309" i="14"/>
  <c r="CP308" i="14"/>
  <c r="CP307" i="14"/>
  <c r="CP306" i="14"/>
  <c r="CP305" i="14"/>
  <c r="CP304" i="14"/>
  <c r="CP303" i="14"/>
  <c r="CP302" i="14"/>
  <c r="CP301" i="14"/>
  <c r="CP300" i="14"/>
  <c r="CP299" i="14"/>
  <c r="CP298" i="14"/>
  <c r="CP297" i="14"/>
  <c r="CP296" i="14"/>
  <c r="CP295" i="14"/>
  <c r="CP294" i="14"/>
  <c r="CP293" i="14"/>
  <c r="CP292" i="14"/>
  <c r="CP291" i="14"/>
  <c r="CP290" i="14"/>
  <c r="CP289" i="14"/>
  <c r="CP288" i="14"/>
  <c r="CP287" i="14"/>
  <c r="CP286" i="14"/>
  <c r="CP285" i="14"/>
  <c r="CP284" i="14"/>
  <c r="CP283" i="14"/>
  <c r="CP282" i="14"/>
  <c r="CP281" i="14"/>
  <c r="CP280" i="14"/>
  <c r="CP279" i="14"/>
  <c r="CP278" i="14"/>
  <c r="CP277" i="14"/>
  <c r="CP276" i="14"/>
  <c r="CP275" i="14"/>
  <c r="CP274" i="14"/>
  <c r="CP273" i="14"/>
  <c r="CP272" i="14"/>
  <c r="CP271" i="14"/>
  <c r="CP269" i="14"/>
  <c r="CP267" i="14"/>
  <c r="CP266" i="14"/>
  <c r="CP265" i="14"/>
  <c r="CP264" i="14"/>
  <c r="CP263" i="14"/>
  <c r="CP262" i="14"/>
  <c r="CP261" i="14"/>
  <c r="CP259" i="14"/>
  <c r="CP258" i="14"/>
  <c r="CP257" i="14"/>
  <c r="CP256" i="14"/>
  <c r="CP255" i="14"/>
  <c r="CP254" i="14"/>
  <c r="CP253" i="14"/>
  <c r="CP252" i="14"/>
  <c r="CP250" i="14"/>
  <c r="CP249" i="14"/>
  <c r="CP248" i="14"/>
  <c r="CP247" i="14"/>
  <c r="CP246" i="14"/>
  <c r="CP245" i="14"/>
  <c r="CP244" i="14"/>
  <c r="CP243" i="14"/>
  <c r="CP239" i="14"/>
  <c r="CP233" i="14"/>
  <c r="CP229" i="14"/>
  <c r="CP220" i="14"/>
  <c r="CP216" i="14"/>
  <c r="CP212" i="14"/>
  <c r="CP205" i="14"/>
  <c r="CP203" i="14"/>
  <c r="CP199" i="14"/>
  <c r="CP194" i="14"/>
  <c r="CP193" i="14"/>
  <c r="CP190" i="14"/>
  <c r="CP188" i="14"/>
  <c r="CP187" i="14"/>
  <c r="CP186" i="14"/>
  <c r="CP185" i="14"/>
  <c r="CP183" i="14"/>
  <c r="CP182" i="14"/>
  <c r="CP180" i="14"/>
  <c r="CP176" i="14"/>
  <c r="CP175" i="14"/>
  <c r="CP165" i="14"/>
  <c r="CP159" i="14"/>
  <c r="CP160" i="14"/>
  <c r="CP161" i="14"/>
  <c r="CP157" i="14"/>
  <c r="CP152" i="14"/>
  <c r="CP151" i="14"/>
  <c r="CP149" i="14"/>
  <c r="CP148" i="14"/>
  <c r="CP147" i="14"/>
  <c r="CP145" i="14"/>
  <c r="CP144" i="14"/>
  <c r="CP143" i="14"/>
  <c r="CP142" i="14"/>
  <c r="CP141" i="14"/>
  <c r="CP137" i="14"/>
  <c r="CP136" i="14"/>
  <c r="CP135" i="14"/>
  <c r="BR329" i="14"/>
  <c r="BR315" i="14"/>
  <c r="BR314" i="14"/>
  <c r="BR313" i="14"/>
  <c r="BR312" i="14"/>
  <c r="BR311" i="14"/>
  <c r="BR310" i="14"/>
  <c r="BR309" i="14"/>
  <c r="BR308" i="14"/>
  <c r="BR300" i="14"/>
  <c r="BR299" i="14"/>
  <c r="BR298" i="14"/>
  <c r="BR297" i="14"/>
  <c r="BR296" i="14"/>
  <c r="BR295" i="14"/>
  <c r="BR294" i="14"/>
  <c r="BR293" i="14"/>
  <c r="BR292" i="14"/>
  <c r="BR291" i="14"/>
  <c r="BR290" i="14"/>
  <c r="BR289" i="14"/>
  <c r="BR288" i="14"/>
  <c r="BR287" i="14"/>
  <c r="BR286" i="14"/>
  <c r="BR285" i="14"/>
  <c r="BR284" i="14"/>
  <c r="BR283" i="14"/>
  <c r="BR282" i="14"/>
  <c r="BR281" i="14"/>
  <c r="BR280" i="14"/>
  <c r="BR279" i="14"/>
  <c r="BR278" i="14"/>
  <c r="BR277" i="14"/>
  <c r="BR276" i="14"/>
  <c r="BR275" i="14"/>
  <c r="BR274" i="14"/>
  <c r="BR273" i="14"/>
  <c r="BR272" i="14"/>
  <c r="BR271" i="14"/>
  <c r="BR270" i="14"/>
  <c r="BR269" i="14"/>
  <c r="BR268" i="14"/>
  <c r="BR267" i="14"/>
  <c r="BR266" i="14"/>
  <c r="BR265" i="14"/>
  <c r="BR264" i="14"/>
  <c r="BR263" i="14"/>
  <c r="BR262" i="14"/>
  <c r="BR261" i="14"/>
  <c r="BR259" i="14"/>
  <c r="BR258" i="14"/>
  <c r="BR257" i="14"/>
  <c r="BR256" i="14"/>
  <c r="BR255" i="14"/>
  <c r="BR254" i="14"/>
  <c r="BR253" i="14"/>
  <c r="BR252" i="14"/>
  <c r="BR251" i="14"/>
  <c r="BR250" i="14"/>
  <c r="BR249" i="14"/>
  <c r="BR248" i="14"/>
  <c r="BR247" i="14"/>
  <c r="BR246" i="14"/>
  <c r="BR245" i="14"/>
  <c r="BR244" i="14"/>
  <c r="BR243" i="14"/>
  <c r="BR242" i="14"/>
  <c r="BR239" i="14"/>
  <c r="BR205" i="14"/>
  <c r="BR203" i="14"/>
  <c r="BR202" i="14"/>
  <c r="BR199" i="14"/>
  <c r="BR197" i="14"/>
  <c r="BR194" i="14"/>
  <c r="BR193" i="14"/>
  <c r="BR190" i="14"/>
  <c r="BR188" i="14"/>
  <c r="BR187" i="14"/>
  <c r="BR186" i="14"/>
  <c r="BR185" i="14"/>
  <c r="BR184" i="14"/>
  <c r="BR183" i="14"/>
  <c r="BR182" i="14"/>
  <c r="BR180" i="14"/>
  <c r="BR179" i="14"/>
  <c r="BR178" i="14"/>
  <c r="BR177" i="14"/>
  <c r="BR176" i="14"/>
  <c r="BR175" i="14"/>
  <c r="BR174" i="14"/>
  <c r="BR171" i="14"/>
  <c r="BR169" i="14"/>
  <c r="BR168" i="14"/>
  <c r="BR167" i="14"/>
  <c r="BR166" i="14"/>
  <c r="BR165" i="14"/>
  <c r="BR164" i="14"/>
  <c r="BR163" i="14"/>
  <c r="BR162" i="14"/>
  <c r="BR161" i="14"/>
  <c r="BR160" i="14"/>
  <c r="BR159" i="14"/>
  <c r="BR157" i="14"/>
  <c r="BR156" i="14"/>
  <c r="BR154" i="14"/>
  <c r="BR153" i="14"/>
  <c r="BR152" i="14"/>
  <c r="BR151" i="14"/>
  <c r="BR150" i="14"/>
  <c r="BR149" i="14"/>
  <c r="BR148" i="14"/>
  <c r="BR147" i="14"/>
  <c r="BR146" i="14"/>
  <c r="BR145" i="14"/>
  <c r="BR144" i="14"/>
  <c r="BR143" i="14"/>
  <c r="BR142" i="14"/>
  <c r="BR141" i="14"/>
  <c r="BR139" i="14"/>
  <c r="BR135" i="14"/>
  <c r="BR136" i="14"/>
  <c r="BR137" i="14"/>
  <c r="BR120" i="14"/>
  <c r="BO288" i="14"/>
  <c r="BO287" i="14"/>
  <c r="BO286" i="14"/>
  <c r="BO285" i="14"/>
  <c r="BO284" i="14"/>
  <c r="BO283" i="14"/>
  <c r="BO282" i="14"/>
  <c r="BO281" i="14"/>
  <c r="BO280" i="14"/>
  <c r="BO279" i="14"/>
  <c r="BO278" i="14"/>
  <c r="BO277" i="14"/>
  <c r="BO276" i="14"/>
  <c r="BO275" i="14"/>
  <c r="BO274" i="14"/>
  <c r="BO273" i="14"/>
  <c r="BO272" i="14"/>
  <c r="BO271" i="14"/>
  <c r="BO270" i="14"/>
  <c r="BO269" i="14"/>
  <c r="BO268" i="14"/>
  <c r="BO267" i="14"/>
  <c r="BO266" i="14"/>
  <c r="BO265" i="14"/>
  <c r="BO264" i="14"/>
  <c r="BO263" i="14"/>
  <c r="BO262" i="14"/>
  <c r="BO261" i="14"/>
  <c r="BO259" i="14"/>
  <c r="BO258" i="14"/>
  <c r="BO257" i="14"/>
  <c r="BO256" i="14"/>
  <c r="BO255" i="14"/>
  <c r="BO254" i="14"/>
  <c r="BO253" i="14"/>
  <c r="BO252" i="14"/>
  <c r="BO251" i="14"/>
  <c r="BO250" i="14"/>
  <c r="BO249" i="14"/>
  <c r="BO248" i="14"/>
  <c r="BO247" i="14"/>
  <c r="BO246" i="14"/>
  <c r="BO245" i="14"/>
  <c r="BO244" i="14"/>
  <c r="BP244" i="14" s="1"/>
  <c r="BO243" i="14"/>
  <c r="BO242" i="14"/>
  <c r="BO239" i="14"/>
  <c r="BO233" i="14"/>
  <c r="BO230" i="14"/>
  <c r="BO229" i="14"/>
  <c r="BO221" i="14"/>
  <c r="BO220" i="14"/>
  <c r="BO219" i="14"/>
  <c r="BP219" i="14" s="1"/>
  <c r="BO217" i="14"/>
  <c r="BO216" i="14"/>
  <c r="BO214" i="14"/>
  <c r="BO212" i="14"/>
  <c r="BO205" i="14"/>
  <c r="BO203" i="14"/>
  <c r="BO202" i="14"/>
  <c r="BO199" i="14"/>
  <c r="BO197" i="14"/>
  <c r="BO194" i="14"/>
  <c r="T172" i="14"/>
  <c r="T173" i="14"/>
  <c r="T174" i="14"/>
  <c r="T175" i="14"/>
  <c r="T176" i="14"/>
  <c r="T177" i="14"/>
  <c r="T191" i="14"/>
  <c r="T201" i="14"/>
  <c r="T211" i="14"/>
  <c r="T221" i="14"/>
  <c r="T231" i="14"/>
  <c r="P319" i="14"/>
  <c r="Q319" i="14"/>
  <c r="P318" i="14"/>
  <c r="Q318" i="14"/>
  <c r="P317" i="14"/>
  <c r="Q317" i="14"/>
  <c r="P316" i="14"/>
  <c r="Q316" i="14"/>
  <c r="P315" i="14"/>
  <c r="Q315" i="14"/>
  <c r="P314" i="14"/>
  <c r="Q314" i="14"/>
  <c r="P313" i="14"/>
  <c r="Q313" i="14"/>
  <c r="P312" i="14"/>
  <c r="Q312" i="14"/>
  <c r="P311" i="14"/>
  <c r="Q311" i="14"/>
  <c r="P310" i="14"/>
  <c r="Q310" i="14"/>
  <c r="P309" i="14"/>
  <c r="Q309" i="14"/>
  <c r="P308" i="14"/>
  <c r="Q308" i="14"/>
  <c r="P307" i="14"/>
  <c r="Q307" i="14"/>
  <c r="P306" i="14"/>
  <c r="Q306" i="14"/>
  <c r="P305" i="14"/>
  <c r="Q305" i="14"/>
  <c r="P304" i="14"/>
  <c r="Q304" i="14"/>
  <c r="P303" i="14"/>
  <c r="Q303" i="14"/>
  <c r="P302" i="14"/>
  <c r="Q302" i="14"/>
  <c r="P301" i="14"/>
  <c r="Q301" i="14"/>
  <c r="P300" i="14"/>
  <c r="Q300" i="14"/>
  <c r="P299" i="14"/>
  <c r="Q299" i="14"/>
  <c r="P298" i="14"/>
  <c r="Q298" i="14"/>
  <c r="P297" i="14"/>
  <c r="Q297" i="14"/>
  <c r="P296" i="14"/>
  <c r="Q296" i="14"/>
  <c r="P295" i="14"/>
  <c r="Q295" i="14"/>
  <c r="P294" i="14"/>
  <c r="Q294" i="14"/>
  <c r="P293" i="14"/>
  <c r="Q293" i="14"/>
  <c r="P292" i="14"/>
  <c r="Q292" i="14"/>
  <c r="P291" i="14"/>
  <c r="Q291" i="14"/>
  <c r="P290" i="14"/>
  <c r="Q290" i="14"/>
  <c r="P289" i="14"/>
  <c r="Q289" i="14"/>
  <c r="P288" i="14"/>
  <c r="Q288" i="14"/>
  <c r="P287" i="14"/>
  <c r="Q287" i="14"/>
  <c r="P286" i="14"/>
  <c r="Q286" i="14"/>
  <c r="P285" i="14"/>
  <c r="Q285" i="14"/>
  <c r="P284" i="14"/>
  <c r="Q284" i="14"/>
  <c r="P283" i="14"/>
  <c r="Q283" i="14"/>
  <c r="P282" i="14"/>
  <c r="Q282" i="14"/>
  <c r="P281" i="14"/>
  <c r="Q281" i="14"/>
  <c r="P280" i="14"/>
  <c r="Q280" i="14"/>
  <c r="P279" i="14"/>
  <c r="Q279" i="14"/>
  <c r="P278" i="14"/>
  <c r="Q278" i="14"/>
  <c r="P277" i="14"/>
  <c r="Q277" i="14"/>
  <c r="P276" i="14"/>
  <c r="Q276" i="14"/>
  <c r="P275" i="14"/>
  <c r="Q275" i="14"/>
  <c r="P274" i="14"/>
  <c r="Q274" i="14"/>
  <c r="P273" i="14"/>
  <c r="Q273" i="14"/>
  <c r="P272" i="14"/>
  <c r="Q272" i="14"/>
  <c r="P271" i="14"/>
  <c r="Q271" i="14"/>
  <c r="P269" i="14"/>
  <c r="Q269" i="14"/>
  <c r="P268" i="14"/>
  <c r="Q268" i="14"/>
  <c r="P267" i="14"/>
  <c r="Q267" i="14"/>
  <c r="P266" i="14"/>
  <c r="Q266" i="14"/>
  <c r="P265" i="14"/>
  <c r="Q265" i="14"/>
  <c r="P264" i="14"/>
  <c r="Q264" i="14"/>
  <c r="P263" i="14"/>
  <c r="Q263" i="14"/>
  <c r="P262" i="14"/>
  <c r="Q262" i="14"/>
  <c r="P261" i="14"/>
  <c r="Q261" i="14"/>
  <c r="P259" i="14"/>
  <c r="Q259" i="14"/>
  <c r="P258" i="14"/>
  <c r="Q258" i="14"/>
  <c r="P256" i="14"/>
  <c r="Q256" i="14"/>
  <c r="P255" i="14"/>
  <c r="Q255" i="14"/>
  <c r="P254" i="14"/>
  <c r="Q254" i="14"/>
  <c r="P253" i="14"/>
  <c r="Q253" i="14"/>
  <c r="P252" i="14"/>
  <c r="Q252" i="14"/>
  <c r="P251" i="14"/>
  <c r="Q251" i="14"/>
  <c r="P250" i="14"/>
  <c r="Q250" i="14"/>
  <c r="P249" i="14"/>
  <c r="Q249" i="14"/>
  <c r="P248" i="14"/>
  <c r="Q248" i="14"/>
  <c r="P247" i="14"/>
  <c r="Q247" i="14"/>
  <c r="P239" i="14"/>
  <c r="Q239" i="14"/>
  <c r="P233" i="14"/>
  <c r="Q233" i="14"/>
  <c r="P230" i="14"/>
  <c r="Q230" i="14"/>
  <c r="P229" i="14"/>
  <c r="Q229" i="14"/>
  <c r="P246" i="14"/>
  <c r="Q246" i="14"/>
  <c r="P245" i="14"/>
  <c r="Q245" i="14"/>
  <c r="P244" i="14"/>
  <c r="Q244" i="14"/>
  <c r="P243" i="14"/>
  <c r="Q243" i="14"/>
  <c r="P242" i="14"/>
  <c r="Q242" i="14"/>
  <c r="P224" i="14"/>
  <c r="Q224" i="14"/>
  <c r="P221" i="14"/>
  <c r="Q221" i="14"/>
  <c r="P220" i="14"/>
  <c r="Q220" i="14"/>
  <c r="P219" i="14"/>
  <c r="Q219" i="14"/>
  <c r="P217" i="14"/>
  <c r="Q217" i="14"/>
  <c r="P216" i="14"/>
  <c r="Q216" i="14"/>
  <c r="P214" i="14"/>
  <c r="Q214" i="14"/>
  <c r="P212" i="14"/>
  <c r="P205" i="14"/>
  <c r="P203" i="14"/>
  <c r="P202" i="14"/>
  <c r="P201" i="14"/>
  <c r="P200" i="14"/>
  <c r="P199" i="14"/>
  <c r="P197" i="14"/>
  <c r="P194" i="14"/>
  <c r="P193" i="14"/>
  <c r="P192" i="14"/>
  <c r="P190" i="14"/>
  <c r="P186" i="14"/>
  <c r="P185" i="14"/>
  <c r="P182" i="14"/>
  <c r="P180" i="14"/>
  <c r="P165" i="14"/>
  <c r="P164" i="14"/>
  <c r="P161" i="14"/>
  <c r="P160" i="14"/>
  <c r="P159" i="14"/>
  <c r="P157" i="14"/>
  <c r="P156" i="14"/>
  <c r="P154" i="14"/>
  <c r="P153" i="14"/>
  <c r="P152" i="14"/>
  <c r="P151" i="14"/>
  <c r="P149" i="14"/>
  <c r="P145" i="14"/>
  <c r="P144" i="14"/>
  <c r="P141" i="14"/>
  <c r="P139" i="14"/>
  <c r="P104" i="14"/>
  <c r="P103" i="14"/>
  <c r="P102" i="14"/>
  <c r="M319" i="14"/>
  <c r="N319" i="14" s="1"/>
  <c r="M318" i="14"/>
  <c r="N318" i="14" s="1"/>
  <c r="M317" i="14"/>
  <c r="N317" i="14" s="1"/>
  <c r="M316" i="14"/>
  <c r="N316" i="14" s="1"/>
  <c r="M315" i="14"/>
  <c r="N315" i="14" s="1"/>
  <c r="M314" i="14"/>
  <c r="N314" i="14" s="1"/>
  <c r="M313" i="14"/>
  <c r="N313" i="14" s="1"/>
  <c r="M312" i="14"/>
  <c r="N312" i="14" s="1"/>
  <c r="M311" i="14"/>
  <c r="N311" i="14" s="1"/>
  <c r="M310" i="14"/>
  <c r="N310" i="14" s="1"/>
  <c r="M309" i="14"/>
  <c r="N309" i="14" s="1"/>
  <c r="M308" i="14"/>
  <c r="N308" i="14" s="1"/>
  <c r="M307" i="14"/>
  <c r="N307" i="14" s="1"/>
  <c r="M306" i="14"/>
  <c r="N306" i="14" s="1"/>
  <c r="M305" i="14"/>
  <c r="N305" i="14" s="1"/>
  <c r="M304" i="14"/>
  <c r="N304" i="14" s="1"/>
  <c r="M303" i="14"/>
  <c r="N303" i="14" s="1"/>
  <c r="M302" i="14"/>
  <c r="N302" i="14" s="1"/>
  <c r="M301" i="14"/>
  <c r="N301" i="14" s="1"/>
  <c r="M300" i="14"/>
  <c r="N300" i="14" s="1"/>
  <c r="M299" i="14"/>
  <c r="N299" i="14" s="1"/>
  <c r="M298" i="14"/>
  <c r="N298" i="14" s="1"/>
  <c r="M297" i="14"/>
  <c r="N297" i="14" s="1"/>
  <c r="M296" i="14"/>
  <c r="N296" i="14" s="1"/>
  <c r="M295" i="14"/>
  <c r="N295" i="14" s="1"/>
  <c r="M294" i="14"/>
  <c r="N294" i="14" s="1"/>
  <c r="U294" i="14" s="1"/>
  <c r="M293" i="14"/>
  <c r="N293" i="14"/>
  <c r="M292" i="14"/>
  <c r="N292" i="14"/>
  <c r="M291" i="14"/>
  <c r="N291" i="14"/>
  <c r="U291" i="14" s="1"/>
  <c r="M290" i="14"/>
  <c r="N290" i="14" s="1"/>
  <c r="U290" i="14" s="1"/>
  <c r="M289" i="14"/>
  <c r="N289" i="14"/>
  <c r="U289" i="14" s="1"/>
  <c r="M288" i="14"/>
  <c r="N288" i="14" s="1"/>
  <c r="U288" i="14" s="1"/>
  <c r="M287" i="14"/>
  <c r="N287" i="14"/>
  <c r="U287" i="14" s="1"/>
  <c r="M286" i="14"/>
  <c r="N286" i="14" s="1"/>
  <c r="U286" i="14" s="1"/>
  <c r="M285" i="14"/>
  <c r="N285" i="14"/>
  <c r="U285" i="14" s="1"/>
  <c r="M284" i="14"/>
  <c r="N284" i="14" s="1"/>
  <c r="U284" i="14" s="1"/>
  <c r="M283" i="14"/>
  <c r="N283" i="14"/>
  <c r="U283" i="14" s="1"/>
  <c r="M282" i="14"/>
  <c r="N282" i="14" s="1"/>
  <c r="U282" i="14" s="1"/>
  <c r="M281" i="14"/>
  <c r="N281" i="14"/>
  <c r="U281" i="14" s="1"/>
  <c r="M280" i="14"/>
  <c r="N280" i="14" s="1"/>
  <c r="U280" i="14" s="1"/>
  <c r="M279" i="14"/>
  <c r="N279" i="14"/>
  <c r="U279" i="14" s="1"/>
  <c r="M278" i="14"/>
  <c r="N278" i="14" s="1"/>
  <c r="U278" i="14" s="1"/>
  <c r="M277" i="14"/>
  <c r="N277" i="14"/>
  <c r="U277" i="14" s="1"/>
  <c r="M276" i="14"/>
  <c r="N276" i="14" s="1"/>
  <c r="U276" i="14" s="1"/>
  <c r="M275" i="14"/>
  <c r="N275" i="14"/>
  <c r="U275" i="14" s="1"/>
  <c r="M274" i="14"/>
  <c r="N274" i="14" s="1"/>
  <c r="U274" i="14" s="1"/>
  <c r="M273" i="14"/>
  <c r="N273" i="14"/>
  <c r="U273" i="14" s="1"/>
  <c r="M272" i="14"/>
  <c r="N272" i="14" s="1"/>
  <c r="U272" i="14" s="1"/>
  <c r="M271" i="14"/>
  <c r="N271" i="14"/>
  <c r="U271" i="14" s="1"/>
  <c r="M269" i="14"/>
  <c r="N269" i="14" s="1"/>
  <c r="U269" i="14" s="1"/>
  <c r="M268" i="14"/>
  <c r="N268" i="14"/>
  <c r="U268" i="14" s="1"/>
  <c r="M267" i="14"/>
  <c r="N267" i="14" s="1"/>
  <c r="U267" i="14" s="1"/>
  <c r="M266" i="14"/>
  <c r="N266" i="14"/>
  <c r="U266" i="14" s="1"/>
  <c r="M265" i="14"/>
  <c r="N265" i="14" s="1"/>
  <c r="U265" i="14" s="1"/>
  <c r="M264" i="14"/>
  <c r="N264" i="14"/>
  <c r="U264" i="14" s="1"/>
  <c r="M263" i="14"/>
  <c r="N263" i="14" s="1"/>
  <c r="U263" i="14" s="1"/>
  <c r="M262" i="14"/>
  <c r="N262" i="14"/>
  <c r="U262" i="14" s="1"/>
  <c r="M261" i="14"/>
  <c r="N261" i="14" s="1"/>
  <c r="U261" i="14" s="1"/>
  <c r="M259" i="14"/>
  <c r="N259" i="14"/>
  <c r="U259" i="14" s="1"/>
  <c r="M258" i="14"/>
  <c r="N258" i="14" s="1"/>
  <c r="U258" i="14" s="1"/>
  <c r="M257" i="14"/>
  <c r="N257" i="14"/>
  <c r="U257" i="14" s="1"/>
  <c r="M256" i="14"/>
  <c r="N256" i="14" s="1"/>
  <c r="U256" i="14" s="1"/>
  <c r="M255" i="14"/>
  <c r="N255" i="14"/>
  <c r="U255" i="14" s="1"/>
  <c r="M254" i="14"/>
  <c r="N254" i="14" s="1"/>
  <c r="U254" i="14" s="1"/>
  <c r="M253" i="14"/>
  <c r="N253" i="14"/>
  <c r="U253" i="14" s="1"/>
  <c r="M252" i="14"/>
  <c r="N252" i="14" s="1"/>
  <c r="U252" i="14" s="1"/>
  <c r="M251" i="14"/>
  <c r="N251" i="14"/>
  <c r="U251" i="14" s="1"/>
  <c r="M250" i="14"/>
  <c r="N250" i="14" s="1"/>
  <c r="U250" i="14" s="1"/>
  <c r="M249" i="14"/>
  <c r="N249" i="14"/>
  <c r="U249" i="14" s="1"/>
  <c r="M248" i="14"/>
  <c r="N248" i="14" s="1"/>
  <c r="U248" i="14" s="1"/>
  <c r="M247" i="14"/>
  <c r="N247" i="14"/>
  <c r="U247" i="14" s="1"/>
  <c r="M246" i="14"/>
  <c r="N246" i="14" s="1"/>
  <c r="U246" i="14" s="1"/>
  <c r="M245" i="14"/>
  <c r="N245" i="14"/>
  <c r="U245" i="14" s="1"/>
  <c r="M244" i="14"/>
  <c r="N244" i="14" s="1"/>
  <c r="U244" i="14" s="1"/>
  <c r="M243" i="14"/>
  <c r="N243" i="14"/>
  <c r="U243" i="14" s="1"/>
  <c r="M242" i="14"/>
  <c r="N242" i="14" s="1"/>
  <c r="U242" i="14" s="1"/>
  <c r="M239" i="14"/>
  <c r="N239" i="14"/>
  <c r="U239" i="14" s="1"/>
  <c r="M233" i="14"/>
  <c r="N233" i="14" s="1"/>
  <c r="U233" i="14" s="1"/>
  <c r="M230" i="14"/>
  <c r="N230" i="14"/>
  <c r="U230" i="14" s="1"/>
  <c r="M229" i="14"/>
  <c r="N229" i="14" s="1"/>
  <c r="U229" i="14" s="1"/>
  <c r="M221" i="14"/>
  <c r="N221" i="14"/>
  <c r="U221" i="14" s="1"/>
  <c r="M220" i="14"/>
  <c r="N220" i="14" s="1"/>
  <c r="U220" i="14" s="1"/>
  <c r="M219" i="14"/>
  <c r="N219" i="14"/>
  <c r="U219" i="14" s="1"/>
  <c r="M217" i="14"/>
  <c r="N217" i="14" s="1"/>
  <c r="U217" i="14" s="1"/>
  <c r="M216" i="14"/>
  <c r="N216" i="14"/>
  <c r="U216" i="14" s="1"/>
  <c r="M214" i="14"/>
  <c r="N214" i="14" s="1"/>
  <c r="U214" i="14" s="1"/>
  <c r="M212" i="14"/>
  <c r="M205" i="14"/>
  <c r="M199" i="14"/>
  <c r="M197" i="14"/>
  <c r="M203" i="14"/>
  <c r="M202" i="14"/>
  <c r="M201" i="14"/>
  <c r="M200" i="14"/>
  <c r="M194" i="14"/>
  <c r="M193" i="14"/>
  <c r="M192" i="14"/>
  <c r="M190" i="14"/>
  <c r="M188" i="14"/>
  <c r="M187" i="14"/>
  <c r="M186" i="14"/>
  <c r="M185" i="14"/>
  <c r="M183" i="14"/>
  <c r="M182" i="14"/>
  <c r="M180" i="14"/>
  <c r="M152" i="14"/>
  <c r="M96" i="14"/>
  <c r="M95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I294" i="14" s="1"/>
  <c r="G293" i="14"/>
  <c r="G292" i="14"/>
  <c r="I292" i="14"/>
  <c r="G291" i="14"/>
  <c r="I291" i="14"/>
  <c r="G290" i="14"/>
  <c r="I290" i="14"/>
  <c r="G289" i="14"/>
  <c r="I289" i="14"/>
  <c r="G288" i="14"/>
  <c r="I288" i="14"/>
  <c r="G287" i="14"/>
  <c r="I287" i="14"/>
  <c r="G286" i="14"/>
  <c r="I286" i="14"/>
  <c r="G285" i="14"/>
  <c r="I285" i="14"/>
  <c r="G284" i="14"/>
  <c r="I284" i="14"/>
  <c r="G283" i="14"/>
  <c r="I283" i="14"/>
  <c r="G282" i="14"/>
  <c r="I282" i="14"/>
  <c r="G281" i="14"/>
  <c r="I281" i="14"/>
  <c r="G280" i="14"/>
  <c r="I280" i="14"/>
  <c r="G279" i="14"/>
  <c r="I279" i="14"/>
  <c r="G278" i="14"/>
  <c r="I278" i="14"/>
  <c r="G277" i="14"/>
  <c r="I277" i="14"/>
  <c r="G276" i="14"/>
  <c r="I276" i="14"/>
  <c r="G275" i="14"/>
  <c r="I275" i="14"/>
  <c r="G274" i="14"/>
  <c r="I274" i="14"/>
  <c r="G273" i="14"/>
  <c r="I273" i="14"/>
  <c r="G272" i="14"/>
  <c r="I272" i="14"/>
  <c r="G271" i="14"/>
  <c r="I271" i="14"/>
  <c r="G270" i="14"/>
  <c r="I270" i="14"/>
  <c r="G269" i="14"/>
  <c r="I269" i="14"/>
  <c r="G268" i="14"/>
  <c r="I268" i="14"/>
  <c r="G267" i="14"/>
  <c r="I267" i="14"/>
  <c r="G266" i="14"/>
  <c r="I266" i="14"/>
  <c r="G265" i="14"/>
  <c r="I265" i="14"/>
  <c r="G264" i="14"/>
  <c r="I264" i="14"/>
  <c r="G263" i="14"/>
  <c r="I263" i="14"/>
  <c r="G262" i="14"/>
  <c r="I262" i="14"/>
  <c r="G261" i="14"/>
  <c r="I261" i="14"/>
  <c r="G260" i="14"/>
  <c r="I260" i="14"/>
  <c r="G259" i="14"/>
  <c r="I259" i="14"/>
  <c r="G258" i="14"/>
  <c r="I258" i="14"/>
  <c r="G257" i="14"/>
  <c r="I257" i="14"/>
  <c r="G256" i="14"/>
  <c r="I256" i="14"/>
  <c r="G255" i="14"/>
  <c r="I255" i="14"/>
  <c r="G254" i="14"/>
  <c r="I254" i="14"/>
  <c r="G253" i="14"/>
  <c r="I253" i="14"/>
  <c r="G252" i="14"/>
  <c r="I252" i="14"/>
  <c r="G251" i="14"/>
  <c r="I251" i="14"/>
  <c r="G250" i="14"/>
  <c r="I250" i="14"/>
  <c r="G249" i="14"/>
  <c r="I249" i="14"/>
  <c r="G248" i="14"/>
  <c r="I248" i="14"/>
  <c r="G247" i="14"/>
  <c r="I247" i="14"/>
  <c r="G246" i="14"/>
  <c r="I246" i="14"/>
  <c r="G245" i="14"/>
  <c r="I245" i="14"/>
  <c r="G244" i="14"/>
  <c r="I244" i="14"/>
  <c r="G243" i="14"/>
  <c r="I243" i="14"/>
  <c r="G242" i="14"/>
  <c r="I242" i="14"/>
  <c r="G241" i="14"/>
  <c r="I241" i="14"/>
  <c r="G240" i="14"/>
  <c r="I240" i="14"/>
  <c r="G239" i="14"/>
  <c r="I239" i="14"/>
  <c r="G238" i="14"/>
  <c r="I238" i="14"/>
  <c r="G237" i="14"/>
  <c r="I237" i="14"/>
  <c r="G236" i="14"/>
  <c r="I236" i="14"/>
  <c r="G235" i="14"/>
  <c r="I235" i="14"/>
  <c r="G234" i="14"/>
  <c r="I234" i="14"/>
  <c r="G233" i="14"/>
  <c r="I233" i="14"/>
  <c r="G232" i="14"/>
  <c r="I232" i="14"/>
  <c r="G231" i="14"/>
  <c r="I231" i="14"/>
  <c r="G230" i="14"/>
  <c r="I230" i="14"/>
  <c r="G229" i="14"/>
  <c r="I229" i="14"/>
  <c r="G228" i="14"/>
  <c r="I228" i="14"/>
  <c r="G227" i="14"/>
  <c r="I227" i="14"/>
  <c r="G226" i="14"/>
  <c r="I226" i="14"/>
  <c r="G225" i="14"/>
  <c r="I225" i="14"/>
  <c r="G224" i="14"/>
  <c r="I224" i="14"/>
  <c r="G223" i="14"/>
  <c r="I223" i="14"/>
  <c r="G222" i="14"/>
  <c r="I222" i="14"/>
  <c r="G221" i="14"/>
  <c r="I221" i="14"/>
  <c r="G220" i="14"/>
  <c r="I220" i="14"/>
  <c r="G219" i="14"/>
  <c r="I219" i="14"/>
  <c r="G218" i="14"/>
  <c r="I218" i="14"/>
  <c r="G217" i="14"/>
  <c r="I217" i="14"/>
  <c r="G216" i="14"/>
  <c r="I216" i="14"/>
  <c r="G215" i="14"/>
  <c r="I215" i="14"/>
  <c r="G214" i="14"/>
  <c r="I214" i="14"/>
  <c r="G213" i="14"/>
  <c r="I213" i="14"/>
  <c r="G212" i="14"/>
  <c r="I212" i="14"/>
  <c r="G211" i="14"/>
  <c r="I211" i="14"/>
  <c r="G210" i="14"/>
  <c r="I210" i="14"/>
  <c r="G209" i="14"/>
  <c r="I209" i="14"/>
  <c r="G208" i="14"/>
  <c r="I208" i="14"/>
  <c r="G207" i="14"/>
  <c r="I207" i="14"/>
  <c r="G206" i="14"/>
  <c r="I206" i="14"/>
  <c r="G205" i="14"/>
  <c r="I205" i="14"/>
  <c r="G204" i="14"/>
  <c r="I204" i="14"/>
  <c r="G203" i="14"/>
  <c r="I203" i="14"/>
  <c r="G202" i="14"/>
  <c r="I202" i="14"/>
  <c r="G201" i="14"/>
  <c r="I201" i="14"/>
  <c r="G200" i="14"/>
  <c r="I200" i="14"/>
  <c r="G199" i="14"/>
  <c r="I199" i="14"/>
  <c r="G198" i="14"/>
  <c r="I198" i="14"/>
  <c r="G197" i="14"/>
  <c r="I197" i="14"/>
  <c r="G196" i="14"/>
  <c r="I196" i="14"/>
  <c r="G195" i="14"/>
  <c r="I195" i="14"/>
  <c r="G194" i="14"/>
  <c r="I194" i="14"/>
  <c r="G193" i="14"/>
  <c r="I193" i="14"/>
  <c r="G192" i="14"/>
  <c r="I192" i="14"/>
  <c r="G191" i="14"/>
  <c r="I191" i="14"/>
  <c r="G190" i="14"/>
  <c r="I190" i="14"/>
  <c r="G189" i="14"/>
  <c r="I189" i="14"/>
  <c r="G188" i="14"/>
  <c r="I188" i="14"/>
  <c r="G187" i="14"/>
  <c r="I187" i="14"/>
  <c r="G186" i="14"/>
  <c r="I186" i="14"/>
  <c r="G185" i="14"/>
  <c r="I185" i="14"/>
  <c r="G184" i="14"/>
  <c r="I184" i="14"/>
  <c r="G183" i="14"/>
  <c r="I183" i="14"/>
  <c r="G182" i="14"/>
  <c r="I182" i="14"/>
  <c r="G181" i="14"/>
  <c r="I181" i="14"/>
  <c r="G180" i="14"/>
  <c r="I180" i="14"/>
  <c r="G179" i="14"/>
  <c r="I179" i="14"/>
  <c r="G178" i="14"/>
  <c r="I178" i="14"/>
  <c r="G177" i="14"/>
  <c r="I177" i="14"/>
  <c r="G176" i="14"/>
  <c r="I176" i="14"/>
  <c r="G175" i="14"/>
  <c r="I175" i="14"/>
  <c r="G174" i="14"/>
  <c r="I174" i="14"/>
  <c r="G173" i="14"/>
  <c r="I173" i="14"/>
  <c r="G172" i="14"/>
  <c r="I172" i="14"/>
  <c r="G171" i="14"/>
  <c r="G170" i="14"/>
  <c r="G169" i="14"/>
  <c r="G168" i="14"/>
  <c r="I168" i="14" s="1"/>
  <c r="G167" i="14"/>
  <c r="I167" i="14" s="1"/>
  <c r="G166" i="14"/>
  <c r="I166" i="14" s="1"/>
  <c r="G165" i="14"/>
  <c r="I165" i="14" s="1"/>
  <c r="G164" i="14"/>
  <c r="G163" i="14"/>
  <c r="G162" i="14"/>
  <c r="G161" i="14"/>
  <c r="G160" i="14"/>
  <c r="I160" i="14" s="1"/>
  <c r="G159" i="14"/>
  <c r="I159" i="14" s="1"/>
  <c r="G158" i="14"/>
  <c r="I158" i="14" s="1"/>
  <c r="G157" i="14"/>
  <c r="I157" i="14" s="1"/>
  <c r="G156" i="14"/>
  <c r="G155" i="14"/>
  <c r="I155" i="14"/>
  <c r="G154" i="14"/>
  <c r="I154" i="14"/>
  <c r="G153" i="14"/>
  <c r="I153" i="14"/>
  <c r="G152" i="14"/>
  <c r="I152" i="14"/>
  <c r="G151" i="14"/>
  <c r="I151" i="14"/>
  <c r="G150" i="14"/>
  <c r="I150" i="14"/>
  <c r="G149" i="14"/>
  <c r="I149" i="14"/>
  <c r="G148" i="14"/>
  <c r="I148" i="14"/>
  <c r="G147" i="14"/>
  <c r="I147" i="14"/>
  <c r="G146" i="14"/>
  <c r="I146" i="14"/>
  <c r="G145" i="14"/>
  <c r="G144" i="14"/>
  <c r="I144" i="14" s="1"/>
  <c r="G143" i="14"/>
  <c r="G142" i="14"/>
  <c r="I142" i="14"/>
  <c r="G141" i="14"/>
  <c r="I141" i="14"/>
  <c r="G140" i="14"/>
  <c r="I140" i="14"/>
  <c r="G139" i="14"/>
  <c r="I139" i="14"/>
  <c r="G138" i="14"/>
  <c r="I138" i="14"/>
  <c r="G137" i="14"/>
  <c r="I137" i="14"/>
  <c r="G136" i="14"/>
  <c r="I136" i="14"/>
  <c r="G135" i="14"/>
  <c r="I135" i="14"/>
  <c r="G134" i="14"/>
  <c r="I134" i="14"/>
  <c r="G133" i="14"/>
  <c r="I133" i="14"/>
  <c r="G132" i="14"/>
  <c r="I132" i="14"/>
  <c r="G131" i="14"/>
  <c r="I131" i="14"/>
  <c r="G130" i="14"/>
  <c r="I130" i="14"/>
  <c r="G129" i="14"/>
  <c r="I129" i="14"/>
  <c r="G128" i="14"/>
  <c r="I128" i="14"/>
  <c r="G127" i="14"/>
  <c r="I127" i="14"/>
  <c r="G126" i="14"/>
  <c r="I126" i="14"/>
  <c r="G125" i="14"/>
  <c r="I125" i="14"/>
  <c r="G124" i="14"/>
  <c r="I124" i="14"/>
  <c r="G123" i="14"/>
  <c r="I123" i="14"/>
  <c r="G122" i="14"/>
  <c r="I122" i="14"/>
  <c r="G121" i="14"/>
  <c r="I121" i="14"/>
  <c r="G120" i="14"/>
  <c r="I120" i="14"/>
  <c r="G119" i="14"/>
  <c r="I119" i="14"/>
  <c r="G118" i="14"/>
  <c r="I118" i="14"/>
  <c r="G117" i="14"/>
  <c r="I117" i="14"/>
  <c r="G116" i="14"/>
  <c r="I116" i="14"/>
  <c r="G115" i="14"/>
  <c r="I115" i="14"/>
  <c r="G114" i="14"/>
  <c r="I114" i="14"/>
  <c r="G113" i="14"/>
  <c r="I113" i="14"/>
  <c r="G112" i="14"/>
  <c r="I112" i="14"/>
  <c r="G111" i="14"/>
  <c r="I111" i="14"/>
  <c r="G110" i="14"/>
  <c r="I110" i="14"/>
  <c r="G109" i="14"/>
  <c r="I109" i="14"/>
  <c r="G108" i="14"/>
  <c r="I108" i="14"/>
  <c r="G105" i="14"/>
  <c r="I105" i="14"/>
  <c r="G104" i="14"/>
  <c r="I104" i="14"/>
  <c r="G96" i="14"/>
  <c r="I96" i="14"/>
  <c r="G95" i="14"/>
  <c r="I95" i="14"/>
  <c r="G93" i="14"/>
  <c r="I93" i="14"/>
  <c r="G91" i="14"/>
  <c r="I91" i="14"/>
  <c r="CI28" i="14"/>
  <c r="CJ28" i="14"/>
  <c r="CI29" i="14"/>
  <c r="CJ29" i="14"/>
  <c r="CI31" i="14"/>
  <c r="CJ31" i="14"/>
  <c r="CI36" i="14"/>
  <c r="CJ36" i="14"/>
  <c r="CI37" i="14"/>
  <c r="CJ37" i="14"/>
  <c r="CI42" i="14"/>
  <c r="CJ42" i="14"/>
  <c r="CJ141" i="14"/>
  <c r="CG141" i="14"/>
  <c r="CJ142" i="14"/>
  <c r="CG142" i="14"/>
  <c r="CJ143" i="14"/>
  <c r="CG143" i="14"/>
  <c r="CJ182" i="14"/>
  <c r="CG182" i="14"/>
  <c r="CJ183" i="14"/>
  <c r="CG183" i="14"/>
  <c r="CJ186" i="14"/>
  <c r="CG186" i="14"/>
  <c r="CJ187" i="14"/>
  <c r="CG187" i="14"/>
  <c r="CJ190" i="14"/>
  <c r="CG190" i="14"/>
  <c r="BE289" i="14"/>
  <c r="BE290" i="14"/>
  <c r="BE291" i="14"/>
  <c r="BE292" i="14"/>
  <c r="BE293" i="14"/>
  <c r="BE294" i="14"/>
  <c r="BE295" i="14"/>
  <c r="BE296" i="14"/>
  <c r="BE297" i="14"/>
  <c r="BE298" i="14"/>
  <c r="BE299" i="14"/>
  <c r="BE300" i="14"/>
  <c r="BE301" i="14"/>
  <c r="BE302" i="14"/>
  <c r="BE303" i="14"/>
  <c r="BE304" i="14"/>
  <c r="BE305" i="14"/>
  <c r="BE306" i="14"/>
  <c r="BE307" i="14"/>
  <c r="BE308" i="14"/>
  <c r="BE309" i="14"/>
  <c r="BE310" i="14"/>
  <c r="BE311" i="14"/>
  <c r="BE312" i="14"/>
  <c r="BE313" i="14"/>
  <c r="BE314" i="14"/>
  <c r="BE315" i="14"/>
  <c r="BE316" i="14"/>
  <c r="BE317" i="14"/>
  <c r="BE318" i="14"/>
  <c r="BE319" i="14"/>
  <c r="BE320" i="14"/>
  <c r="BE321" i="14"/>
  <c r="BE322" i="14"/>
  <c r="BE323" i="14"/>
  <c r="BE324" i="14"/>
  <c r="BE325" i="14"/>
  <c r="BE326" i="14"/>
  <c r="BE327" i="14"/>
  <c r="BE328" i="14"/>
  <c r="BE329" i="14"/>
  <c r="BE330" i="14"/>
  <c r="BE331" i="14"/>
  <c r="BE332" i="14"/>
  <c r="BE333" i="14"/>
  <c r="BE334" i="14"/>
  <c r="BE335" i="14"/>
  <c r="BE336" i="14"/>
  <c r="CG135" i="14"/>
  <c r="CG136" i="14"/>
  <c r="CG137" i="14"/>
  <c r="CG147" i="14"/>
  <c r="CG149" i="14"/>
  <c r="CG151" i="14"/>
  <c r="CG152" i="14"/>
  <c r="CG153" i="14"/>
  <c r="CG154" i="14"/>
  <c r="CG156" i="14"/>
  <c r="CG157" i="14"/>
  <c r="CG159" i="14"/>
  <c r="CG160" i="14"/>
  <c r="CG162" i="14"/>
  <c r="CG175" i="14"/>
  <c r="CG176" i="14"/>
  <c r="CG180" i="14"/>
  <c r="CG188" i="14"/>
  <c r="CG193" i="14"/>
  <c r="CG202" i="14"/>
  <c r="CG217" i="14"/>
  <c r="CG220" i="14"/>
  <c r="CG229" i="14"/>
  <c r="CG230" i="14"/>
  <c r="CG233" i="14"/>
  <c r="CG245" i="14"/>
  <c r="CG247" i="14"/>
  <c r="CG248" i="14"/>
  <c r="CG249" i="14"/>
  <c r="CG250" i="14"/>
  <c r="CG251" i="14"/>
  <c r="CG252" i="14"/>
  <c r="CG253" i="14"/>
  <c r="CG257" i="14"/>
  <c r="CG265" i="14"/>
  <c r="CG269" i="14"/>
  <c r="CG271" i="14"/>
  <c r="CG272" i="14"/>
  <c r="CG273" i="14"/>
  <c r="CG274" i="14"/>
  <c r="CG275" i="14"/>
  <c r="CG276" i="14"/>
  <c r="CG277" i="14"/>
  <c r="CG278" i="14"/>
  <c r="CG279" i="14"/>
  <c r="CG280" i="14"/>
  <c r="CG281" i="14"/>
  <c r="CG282" i="14"/>
  <c r="CG283" i="14"/>
  <c r="BB289" i="14"/>
  <c r="BB290" i="14"/>
  <c r="BB291" i="14"/>
  <c r="BB292" i="14"/>
  <c r="BB293" i="14"/>
  <c r="BB294" i="14"/>
  <c r="BB295" i="14"/>
  <c r="BB296" i="14"/>
  <c r="BB297" i="14"/>
  <c r="BB298" i="14"/>
  <c r="BB299" i="14"/>
  <c r="BB300" i="14"/>
  <c r="BB301" i="14"/>
  <c r="BB302" i="14"/>
  <c r="BB303" i="14"/>
  <c r="BB304" i="14"/>
  <c r="BB306" i="14"/>
  <c r="BB307" i="14"/>
  <c r="BB308" i="14"/>
  <c r="BB309" i="14"/>
  <c r="BB310" i="14"/>
  <c r="BB311" i="14"/>
  <c r="BB312" i="14"/>
  <c r="BB313" i="14"/>
  <c r="BB314" i="14"/>
  <c r="BB315" i="14"/>
  <c r="BB316" i="14"/>
  <c r="BB317" i="14"/>
  <c r="BB318" i="14"/>
  <c r="BB320" i="14"/>
  <c r="BB321" i="14"/>
  <c r="BB322" i="14"/>
  <c r="BB325" i="14"/>
  <c r="BB326" i="14"/>
  <c r="AM280" i="14"/>
  <c r="AM281" i="14"/>
  <c r="AM282" i="14"/>
  <c r="AN306" i="14"/>
  <c r="AN310" i="14"/>
  <c r="AN311" i="14"/>
  <c r="AN312" i="14"/>
  <c r="AN313" i="14"/>
  <c r="AN314" i="14"/>
  <c r="AN315" i="14"/>
  <c r="AN316" i="14"/>
  <c r="CI50" i="14"/>
  <c r="CI51" i="14"/>
  <c r="CI52" i="14"/>
  <c r="CI53" i="14"/>
  <c r="CI54" i="14"/>
  <c r="CI55" i="14"/>
  <c r="CI56" i="14"/>
  <c r="CI57" i="14"/>
  <c r="CI58" i="14"/>
  <c r="CI59" i="14"/>
  <c r="CI60" i="14"/>
  <c r="CI61" i="14"/>
  <c r="CI62" i="14"/>
  <c r="CI63" i="14"/>
  <c r="CI64" i="14"/>
  <c r="CI73" i="14"/>
  <c r="CI74" i="14"/>
  <c r="CI75" i="14"/>
  <c r="CI76" i="14"/>
  <c r="CI77" i="14"/>
  <c r="CI78" i="14"/>
  <c r="CI79" i="14"/>
  <c r="CI80" i="14"/>
  <c r="CI81" i="14"/>
  <c r="CI82" i="14"/>
  <c r="CI84" i="14"/>
  <c r="CI85" i="14"/>
  <c r="CI86" i="14"/>
  <c r="CI87" i="14"/>
  <c r="CI88" i="14"/>
  <c r="CI89" i="14"/>
  <c r="CI90" i="14"/>
  <c r="CI91" i="14"/>
  <c r="DN139" i="14"/>
  <c r="DN141" i="14"/>
  <c r="DN176" i="14"/>
  <c r="DN214" i="14"/>
  <c r="DN216" i="14"/>
  <c r="DN217" i="14"/>
  <c r="DN219" i="14"/>
  <c r="DN220" i="14"/>
  <c r="DN221" i="14"/>
  <c r="DN230" i="14"/>
  <c r="DN233" i="14"/>
  <c r="DN243" i="14"/>
  <c r="DN245" i="14"/>
  <c r="DN252" i="14"/>
  <c r="DN253" i="14"/>
  <c r="DN271" i="14"/>
  <c r="DN286" i="14"/>
  <c r="DN287" i="14"/>
  <c r="DN288" i="14"/>
  <c r="DN289" i="14"/>
  <c r="DN290" i="14"/>
  <c r="DN291" i="14"/>
  <c r="DN292" i="14"/>
  <c r="DN293" i="14"/>
  <c r="DN294" i="14"/>
  <c r="DN295" i="14"/>
  <c r="DN296" i="14"/>
  <c r="DN297" i="14"/>
  <c r="DN311" i="14"/>
  <c r="DN312" i="14"/>
  <c r="DN313" i="14"/>
  <c r="DN314" i="14"/>
  <c r="DN315" i="14"/>
  <c r="DN316" i="14"/>
</calcChain>
</file>

<file path=xl/sharedStrings.xml><?xml version="1.0" encoding="utf-8"?>
<sst xmlns="http://schemas.openxmlformats.org/spreadsheetml/2006/main" count="1043" uniqueCount="406">
  <si>
    <t>Tarwe</t>
  </si>
  <si>
    <t>Rye</t>
  </si>
  <si>
    <t>Barley</t>
  </si>
  <si>
    <t>Oats</t>
  </si>
  <si>
    <t>Wheat</t>
  </si>
  <si>
    <t>Peas</t>
  </si>
  <si>
    <t>Butter</t>
  </si>
  <si>
    <t>Cheese</t>
  </si>
  <si>
    <t>Milk</t>
  </si>
  <si>
    <t>Beer</t>
  </si>
  <si>
    <t>Beef</t>
  </si>
  <si>
    <t>Cow</t>
  </si>
  <si>
    <t>Veal</t>
  </si>
  <si>
    <t>Pork</t>
  </si>
  <si>
    <t>Horse</t>
  </si>
  <si>
    <t>Mutton</t>
  </si>
  <si>
    <t>Lard</t>
  </si>
  <si>
    <t>Sugar</t>
  </si>
  <si>
    <t>Eggs</t>
  </si>
  <si>
    <t>Rice</t>
  </si>
  <si>
    <t>Herring</t>
  </si>
  <si>
    <t>Firewood</t>
  </si>
  <si>
    <t>Candles</t>
  </si>
  <si>
    <t>Wax</t>
  </si>
  <si>
    <t>Rogge</t>
  </si>
  <si>
    <t>Gerst</t>
  </si>
  <si>
    <t>Haver</t>
  </si>
  <si>
    <t>Erwten</t>
  </si>
  <si>
    <t>Boter</t>
  </si>
  <si>
    <t>Kaas</t>
  </si>
  <si>
    <t>Melk</t>
  </si>
  <si>
    <t>Bier</t>
  </si>
  <si>
    <t>Wodka</t>
  </si>
  <si>
    <t>Rundvlees</t>
  </si>
  <si>
    <t>Koe</t>
  </si>
  <si>
    <t>Kalfsvlees</t>
  </si>
  <si>
    <t>Varkensvlees</t>
  </si>
  <si>
    <t>Paard</t>
  </si>
  <si>
    <t>Schaap</t>
  </si>
  <si>
    <t>Reuzel</t>
  </si>
  <si>
    <t>Vet</t>
  </si>
  <si>
    <t>Suiker</t>
  </si>
  <si>
    <t>Talk</t>
  </si>
  <si>
    <t>Eieren</t>
  </si>
  <si>
    <t>Rijst</t>
  </si>
  <si>
    <t>Haring</t>
  </si>
  <si>
    <t>Brandhout</t>
  </si>
  <si>
    <t>Kaarsen</t>
  </si>
  <si>
    <t>Zeep</t>
  </si>
  <si>
    <t>Was</t>
  </si>
  <si>
    <t>Vodka</t>
  </si>
  <si>
    <t>Grease</t>
  </si>
  <si>
    <t>Tallow</t>
  </si>
  <si>
    <t>Pine</t>
  </si>
  <si>
    <t>Pijnboom?</t>
  </si>
  <si>
    <t>Beech</t>
  </si>
  <si>
    <t>Beuk</t>
  </si>
  <si>
    <t>Oak</t>
  </si>
  <si>
    <t>Eik</t>
  </si>
  <si>
    <t>Soap</t>
  </si>
  <si>
    <t>White drapery</t>
  </si>
  <si>
    <t>Grey Drapery</t>
  </si>
  <si>
    <t>Froment</t>
  </si>
  <si>
    <t>Pszenica</t>
  </si>
  <si>
    <t>Nederlands</t>
  </si>
  <si>
    <t>Engels</t>
  </si>
  <si>
    <t>Frans</t>
  </si>
  <si>
    <t>Pools</t>
  </si>
  <si>
    <t>Seigle</t>
  </si>
  <si>
    <t>Zyto</t>
  </si>
  <si>
    <t>Orge</t>
  </si>
  <si>
    <t>Jeczmien</t>
  </si>
  <si>
    <t>Avoine</t>
  </si>
  <si>
    <t>Owies</t>
  </si>
  <si>
    <t>Jaar</t>
  </si>
  <si>
    <t>Year</t>
  </si>
  <si>
    <t>Annee</t>
  </si>
  <si>
    <t>Rok</t>
  </si>
  <si>
    <t>Maand</t>
  </si>
  <si>
    <t>Month</t>
  </si>
  <si>
    <t>Mois</t>
  </si>
  <si>
    <t>Miesiac</t>
  </si>
  <si>
    <t>Weizen</t>
  </si>
  <si>
    <t>Duits</t>
  </si>
  <si>
    <t>Roggen</t>
  </si>
  <si>
    <t>Gerste</t>
  </si>
  <si>
    <t>Hafer</t>
  </si>
  <si>
    <t>Pois</t>
  </si>
  <si>
    <t>Groch</t>
  </si>
  <si>
    <t>Erbsen</t>
  </si>
  <si>
    <t>Gruau de sarrasin</t>
  </si>
  <si>
    <t>Krupy hreczane</t>
  </si>
  <si>
    <t>Buchweizengrütze</t>
  </si>
  <si>
    <t>Boekweitgort</t>
  </si>
  <si>
    <t>Havergort</t>
  </si>
  <si>
    <t>Gruau d'avoine</t>
  </si>
  <si>
    <t>Krupy owsiane</t>
  </si>
  <si>
    <t>Hafergrütze</t>
  </si>
  <si>
    <t>Gerstengort</t>
  </si>
  <si>
    <t>Gruau d'orge</t>
  </si>
  <si>
    <t>Krupy jeczmienne</t>
  </si>
  <si>
    <t>Gerstengrütze</t>
  </si>
  <si>
    <t>Mout</t>
  </si>
  <si>
    <t>Malt</t>
  </si>
  <si>
    <t>Slod</t>
  </si>
  <si>
    <t>Maltz</t>
  </si>
  <si>
    <t>Maslo</t>
  </si>
  <si>
    <t>Beurre</t>
  </si>
  <si>
    <t>Fromage</t>
  </si>
  <si>
    <t>Ser</t>
  </si>
  <si>
    <t>Käse</t>
  </si>
  <si>
    <t>Milch</t>
  </si>
  <si>
    <t>Lait</t>
  </si>
  <si>
    <t>Mleko</t>
  </si>
  <si>
    <t>Frans zout</t>
  </si>
  <si>
    <t>Sel franc</t>
  </si>
  <si>
    <t>Sol francuska</t>
  </si>
  <si>
    <t>Franz. Salz</t>
  </si>
  <si>
    <t>Gruau de millet</t>
  </si>
  <si>
    <t>Gierstengort</t>
  </si>
  <si>
    <t>Krupy jaglane</t>
  </si>
  <si>
    <t>Hirsegrütze</t>
  </si>
  <si>
    <t>Piwo</t>
  </si>
  <si>
    <t>Biere</t>
  </si>
  <si>
    <t>Brandewijn</t>
  </si>
  <si>
    <t>Eau-de-vie</t>
  </si>
  <si>
    <t>Gorzalka zytnia</t>
  </si>
  <si>
    <t>Kornbrandwein</t>
  </si>
  <si>
    <t>Hooi</t>
  </si>
  <si>
    <t>Foin</t>
  </si>
  <si>
    <t>Siano</t>
  </si>
  <si>
    <t>Heu</t>
  </si>
  <si>
    <t>Stro</t>
  </si>
  <si>
    <t>Paille</t>
  </si>
  <si>
    <t>Sloma</t>
  </si>
  <si>
    <t>Stroh</t>
  </si>
  <si>
    <t>Boeuf</t>
  </si>
  <si>
    <t>Wol</t>
  </si>
  <si>
    <t>Ochs</t>
  </si>
  <si>
    <t>Vache</t>
  </si>
  <si>
    <t>Krowa</t>
  </si>
  <si>
    <t>Kuh</t>
  </si>
  <si>
    <t>Mouton</t>
  </si>
  <si>
    <t>Skop</t>
  </si>
  <si>
    <t>Schöps</t>
  </si>
  <si>
    <t>Veau</t>
  </si>
  <si>
    <t>Ciele</t>
  </si>
  <si>
    <t>Kalb</t>
  </si>
  <si>
    <t>Porc</t>
  </si>
  <si>
    <t>Wieprz</t>
  </si>
  <si>
    <t>Schwein</t>
  </si>
  <si>
    <t>Cheval</t>
  </si>
  <si>
    <t>Kon</t>
  </si>
  <si>
    <t>Pferd</t>
  </si>
  <si>
    <t>Varken</t>
  </si>
  <si>
    <t>Viande de porc</t>
  </si>
  <si>
    <t>Wieprzowina</t>
  </si>
  <si>
    <t>Schweinfleisch</t>
  </si>
  <si>
    <t>Rund</t>
  </si>
  <si>
    <t>Viande de boeuf</t>
  </si>
  <si>
    <t>Wolowina</t>
  </si>
  <si>
    <t>Rindfleisch</t>
  </si>
  <si>
    <t>Graisse</t>
  </si>
  <si>
    <t>Tluszcz</t>
  </si>
  <si>
    <t>Fett</t>
  </si>
  <si>
    <t>Suif</t>
  </si>
  <si>
    <t>Loj</t>
  </si>
  <si>
    <t>Talg</t>
  </si>
  <si>
    <t>Oeufs de poule</t>
  </si>
  <si>
    <t>Jaja</t>
  </si>
  <si>
    <t>Eier</t>
  </si>
  <si>
    <t>Riz</t>
  </si>
  <si>
    <t>Ryz</t>
  </si>
  <si>
    <t>Reis</t>
  </si>
  <si>
    <t>Peper</t>
  </si>
  <si>
    <t>Poivre</t>
  </si>
  <si>
    <t>Pieprz</t>
  </si>
  <si>
    <t>Pfeffer</t>
  </si>
  <si>
    <t>Gember</t>
  </si>
  <si>
    <t>Gingembre</t>
  </si>
  <si>
    <t>Imbir</t>
  </si>
  <si>
    <t>Ingwer</t>
  </si>
  <si>
    <t>Hareng</t>
  </si>
  <si>
    <t>Sledz</t>
  </si>
  <si>
    <t>Häring</t>
  </si>
  <si>
    <t>Koffie</t>
  </si>
  <si>
    <t>Café</t>
  </si>
  <si>
    <t>Kawa</t>
  </si>
  <si>
    <t>Kaffe</t>
  </si>
  <si>
    <t>Rozijnen</t>
  </si>
  <si>
    <t>Raisin</t>
  </si>
  <si>
    <t>Rodzynki</t>
  </si>
  <si>
    <t>Rosine</t>
  </si>
  <si>
    <t>Schots zout</t>
  </si>
  <si>
    <t>Sel de l'Écosse</t>
  </si>
  <si>
    <t>Sol szkocka</t>
  </si>
  <si>
    <t>Schottische Salz</t>
  </si>
  <si>
    <t>Sucre</t>
  </si>
  <si>
    <t>Cukier</t>
  </si>
  <si>
    <t>Zucker</t>
  </si>
  <si>
    <t>[1], [2]</t>
  </si>
  <si>
    <t>[2]</t>
  </si>
  <si>
    <t>[1]</t>
  </si>
  <si>
    <t>[6]</t>
  </si>
  <si>
    <t>[7]</t>
  </si>
  <si>
    <t>Utrecht</t>
  </si>
  <si>
    <t>[3]</t>
  </si>
  <si>
    <t>Voor handelsstroom Oost naar Ned: Prijzen Gdansk (Allen + Pelc / Furtak) - Prijzen Amsterdam (JLZ, aanvullen met Allen)</t>
  </si>
  <si>
    <t>Voor handelsstroom Ned naar Oost met koloniale producten: Prijzen Gdanks (Pelc / Furtak, evt Allen) - Prijzen Amsterdam (VOC!)</t>
  </si>
  <si>
    <t>Omvang handelsstroom Oost naar Ned: Sont document en Tielhof, evt Bang</t>
  </si>
  <si>
    <t>Omvang handelsstroom Ned naar Oost: Sont document en Bang?</t>
  </si>
  <si>
    <t>Prijzen</t>
  </si>
  <si>
    <t>Prijsverschillen</t>
  </si>
  <si>
    <t>In grammen zilver</t>
  </si>
  <si>
    <t>Omvang</t>
  </si>
  <si>
    <t>Zilverwaarden</t>
  </si>
  <si>
    <t>Adam tov Gdansk</t>
  </si>
  <si>
    <t>Resultaat</t>
  </si>
  <si>
    <t>Omvang per product in eenheid * prijsverschil in grammen zilver</t>
  </si>
  <si>
    <t>Last</t>
  </si>
  <si>
    <t>Gdansk</t>
  </si>
  <si>
    <t>Adam</t>
  </si>
  <si>
    <t>Verschil</t>
  </si>
  <si>
    <t>Adam - Gdansk</t>
  </si>
  <si>
    <t>Handel</t>
  </si>
  <si>
    <t>Gdansk - Adam</t>
  </si>
  <si>
    <t>Opbrengst</t>
  </si>
  <si>
    <t>Zilver (kg)</t>
  </si>
  <si>
    <t>Zilver (gr)</t>
  </si>
  <si>
    <t>[1], [2], [3]</t>
  </si>
  <si>
    <t>[inkoop]</t>
  </si>
  <si>
    <t>[verkoop beurs]</t>
  </si>
  <si>
    <t>[marge]</t>
  </si>
  <si>
    <t>[omvang]</t>
  </si>
  <si>
    <t>[totaal]</t>
  </si>
  <si>
    <t>Guldens</t>
  </si>
  <si>
    <t>Poolse tarwe</t>
  </si>
  <si>
    <t>[4] = Posthumus 1943 (Goederenbeurs)</t>
  </si>
  <si>
    <t>Per Last</t>
  </si>
  <si>
    <t>Per Gulden</t>
  </si>
  <si>
    <t>[1], [4]</t>
  </si>
  <si>
    <t>Handel Danzig</t>
  </si>
  <si>
    <t>Aandeel Danzig</t>
  </si>
  <si>
    <t>[aandeel Poolse tarwe / tarwe uit Danzig in totale tarwe uit Sontgebied]</t>
  </si>
  <si>
    <t>%</t>
  </si>
  <si>
    <t>[4]</t>
  </si>
  <si>
    <t>[1: niet Pelc]</t>
  </si>
  <si>
    <t>Koningsberger tarwe</t>
  </si>
  <si>
    <t>Totaal: op basis van marge Poolse tarwe / Danzig tarwe</t>
  </si>
  <si>
    <t>Totaal</t>
  </si>
  <si>
    <t>Graan overig (Gerst en Haver)</t>
  </si>
  <si>
    <t>[3a] = Omvang Handel door Sont (in Sonttabel), gegevens van Thomas Lindblad, gebaseerd op Bang 1906 en Bang 1930</t>
  </si>
  <si>
    <t>[3] = Omvang Graanhandel door Sont (in Sonttabel), gegevens van Milja Tielhof, gebaseerd op Bang 1906 en Bang 1930</t>
  </si>
  <si>
    <t>[verkoop]</t>
  </si>
  <si>
    <t>Per ton (Pools: beczka; Engels: barrel / cask)</t>
  </si>
  <si>
    <t>Byg</t>
  </si>
  <si>
    <t>Deens</t>
  </si>
  <si>
    <t>Rug</t>
  </si>
  <si>
    <t>Havre</t>
  </si>
  <si>
    <t>Hvede</t>
  </si>
  <si>
    <t>Sild</t>
  </si>
  <si>
    <t>øl</t>
  </si>
  <si>
    <t>Alleen Gerst tot 1662!</t>
  </si>
  <si>
    <t>Ned - Sont</t>
  </si>
  <si>
    <t>Naar Sont door Ned</t>
  </si>
  <si>
    <t>[3a]</t>
  </si>
  <si>
    <t>* ?</t>
  </si>
  <si>
    <t>* [4]</t>
  </si>
  <si>
    <t>Van Sontgebied naar Nederland</t>
  </si>
  <si>
    <t>Van Nederland naar Sontgebied</t>
  </si>
  <si>
    <t>Ijzer</t>
  </si>
  <si>
    <t>Iron</t>
  </si>
  <si>
    <t>jaern</t>
  </si>
  <si>
    <t>Zout</t>
  </si>
  <si>
    <t>[5] = Furtak 1935 en / of Pelc 1937</t>
  </si>
  <si>
    <t>* [5]</t>
  </si>
  <si>
    <t>alleen totaal zout</t>
  </si>
  <si>
    <t xml:space="preserve"> </t>
  </si>
  <si>
    <t xml:space="preserve">  </t>
  </si>
  <si>
    <t>[1] = Prijzen (kleinhandel) Gdansk door Bob Allen, gebaseerd op Furtak 1935 en Pelc 1937</t>
  </si>
  <si>
    <t>[2] = Prijzen (groothandel) Amsterdam door Milja Tielhof, gebaseerd op Posthumus 1943 (Pruisische Rogge Korenbeurs, na 1783 Goederenbeurs)</t>
  </si>
  <si>
    <t>[6] = Prijzen (kleinhandel) Nederland door JLZ, gebaseerd op Posthumus 1964</t>
  </si>
  <si>
    <t>[5]</t>
  </si>
  <si>
    <t>Goederenstromen</t>
  </si>
  <si>
    <t>Maten en gewichten</t>
  </si>
  <si>
    <t>Afstemmen!!</t>
  </si>
  <si>
    <t>Marges berekenen voor verschillende goederen (mag ook zonder beeld van omvang van goederenstroom)</t>
  </si>
  <si>
    <t>Bestaat er een gemiddelde marge voor bepaalde typen goederen?</t>
  </si>
  <si>
    <t>Rijnwijn, zout, haring, textiel, koloniale waren naar Sontgebied; graan (rogge, tarwe, gerst), hout, vlees, ijzer, staal naar Nederland</t>
  </si>
  <si>
    <t>Nog meer:</t>
  </si>
  <si>
    <t xml:space="preserve">Gdansk </t>
  </si>
  <si>
    <t>Per szafunt (Poolse eenheid = ?)</t>
  </si>
  <si>
    <t>eenheid?</t>
  </si>
  <si>
    <t>Per 100 pond</t>
  </si>
  <si>
    <t>Gemeen ijzer</t>
  </si>
  <si>
    <t>Zweeds ijzer</t>
  </si>
  <si>
    <t>ijzer</t>
  </si>
  <si>
    <t>Sont - Nederland; door Nederlanders</t>
  </si>
  <si>
    <t>*</t>
  </si>
  <si>
    <t>Eenheid?</t>
  </si>
  <si>
    <t>Spaans zout</t>
  </si>
  <si>
    <t>Cadix zout (Spaans zout)</t>
  </si>
  <si>
    <t>[inkoop / tussenprijs]</t>
  </si>
  <si>
    <t>Per honderd van 404 maten</t>
  </si>
  <si>
    <t>Skpd. (= skippund = 160 kg?)</t>
  </si>
  <si>
    <t>Wit zout</t>
  </si>
  <si>
    <t>Per honderd van 404 maten?</t>
  </si>
  <si>
    <t>Poolse szafunt?</t>
  </si>
  <si>
    <t>100 pond?</t>
  </si>
  <si>
    <t>13/3/2010</t>
  </si>
  <si>
    <t>verschil in maten: beczka, last en honderd van 404 maten</t>
  </si>
  <si>
    <t>Per funt</t>
  </si>
  <si>
    <t>VOC-prijzen</t>
  </si>
  <si>
    <t>Per pond</t>
  </si>
  <si>
    <t>Goederenbeurs</t>
  </si>
  <si>
    <t>[7] = Gegevens uit bestand Vocpricesamsterdam</t>
  </si>
  <si>
    <t>Van 1609 t/m1682 Kleine peper; vanaf 1683 Bruine peper</t>
  </si>
  <si>
    <t>VOC</t>
  </si>
  <si>
    <t>Per kg</t>
  </si>
  <si>
    <t>Per kg (indien een funt gelijk is aan 0,434 kg)</t>
  </si>
  <si>
    <t>correcte omrekening?</t>
  </si>
  <si>
    <t>Omvang handel alleen in totaal koloniale waren</t>
  </si>
  <si>
    <t>Per stuk (vat = 833 stuks)</t>
  </si>
  <si>
    <t>Gulden</t>
  </si>
  <si>
    <t>Per stuk (1 tonna = 1040 stuks)</t>
  </si>
  <si>
    <t>Per ton (Pools: beczka; Engels: barrel / cask) = 100 liter</t>
  </si>
  <si>
    <t>Per honderd van 404 maten (=7 last of 6.2 ton)</t>
  </si>
  <si>
    <t>Grijs laken (Graulacken)</t>
  </si>
  <si>
    <t>Per Lokiec (0.288 m)</t>
  </si>
  <si>
    <t>Volle haring op goederenbeurs</t>
  </si>
  <si>
    <t>Wit laken (Graulacken)</t>
  </si>
  <si>
    <t>[verkoop?]</t>
  </si>
  <si>
    <t>Per Liter</t>
  </si>
  <si>
    <t>Utrecht-Gdansk</t>
  </si>
  <si>
    <t>Utrecht - Barley</t>
  </si>
  <si>
    <t>Grams of silver per litre 1462-1593 converted from Utrecht stuivers (see stuiver file) to 1530 then Dutch guilders (see guilder file) per mud (116.62 l)</t>
  </si>
  <si>
    <t>N. W. Posthumus "Inquiry into the history of Prices in Holland"  Leiden EJ Brill 1964, pp243-256</t>
  </si>
  <si>
    <t>Years</t>
  </si>
  <si>
    <t>Converted</t>
  </si>
  <si>
    <t>Original</t>
  </si>
  <si>
    <t>[8] = Gegevens uit Unger en Allen Grain Prices: http://www2.history.ubc.ca/unger/htm_files/new_grain.htm</t>
  </si>
  <si>
    <t>[8]</t>
  </si>
  <si>
    <t>Rdam</t>
  </si>
  <si>
    <t>Rotterdam - Barley</t>
  </si>
  <si>
    <t>Grams of silver per litre 1769-1825  converted from pence (see English pence file) per Winchester quarter (285 l)</t>
  </si>
  <si>
    <t>House of Commons Parliamentary Papers 1826-27, Vol. XVI, pp 170</t>
  </si>
  <si>
    <t>Factor</t>
  </si>
  <si>
    <t>[omrekenfactor gebruikt door Unger voor aantal liter per last gerst]</t>
  </si>
  <si>
    <t>Liter</t>
  </si>
  <si>
    <t>Arnhem</t>
  </si>
  <si>
    <t>Rdam-Gdansk</t>
  </si>
  <si>
    <t>Arnhem-Gdansk</t>
  </si>
  <si>
    <t>Idem</t>
  </si>
  <si>
    <t>Omgerekend op basis van omrekenfactor Unger (2743.5 liter per last; voor 1860 2325 liter per last), komt redelijk overeen met Allen en Murphy (2918.16 per last) [http://www.nuffield.ox.ac.uk/users/murphy/measures/before_metre.htm]</t>
  </si>
  <si>
    <t>Arnhem - Barley</t>
  </si>
  <si>
    <t>Grams of silver per litre  1544 -1887 converted from guldens/florins (see guilder file) per hectolitre</t>
  </si>
  <si>
    <t>C.A. Verrijn Stuart "Marktprijzen van Granen te Arnhem in de jaren 1544-1901," "Bijdragen tot de Statistiek van Nederland", new series, vol. 26 (1903), pp19-25</t>
  </si>
  <si>
    <t>Koningsberg</t>
  </si>
  <si>
    <t>Utrecht-Koningsberg</t>
  </si>
  <si>
    <t>Rdam-Koningsberg</t>
  </si>
  <si>
    <t>Arnhem-Koningsberg</t>
  </si>
  <si>
    <t>[factor]</t>
  </si>
  <si>
    <t>Omrekeningsfactor Unger</t>
  </si>
  <si>
    <t>Leiden</t>
  </si>
  <si>
    <t>Volle haring</t>
  </si>
  <si>
    <t>[9] = Gegevens (kleinhandel) Nederland door Allen, gebaseerd op Posthumus 1964</t>
  </si>
  <si>
    <t>[9]</t>
  </si>
  <si>
    <t>Per stuk</t>
  </si>
  <si>
    <t>1 beczka = 100 l</t>
  </si>
  <si>
    <t>1 beczka = 1040 h</t>
  </si>
  <si>
    <t>1 scheepslast = 2837.145 l</t>
  </si>
  <si>
    <t>[Volgens Allen is I last volle haring gelijk aan 12 barrels, wat gelijk zou zijn aan 12000 haringen]</t>
  </si>
  <si>
    <t>Kleinhandel JLZ op basis van Posthumus</t>
  </si>
  <si>
    <t>Kleinhandel Allen op basis van Posthumus</t>
  </si>
  <si>
    <t>Goederenbeurs Adam</t>
  </si>
  <si>
    <t>Kleinhandel Adam Allen</t>
  </si>
  <si>
    <t>Kleinhandel Adam JLZ</t>
  </si>
  <si>
    <t>VERSCHIL</t>
  </si>
  <si>
    <t>(wol van Sont naar Ned; textiel van Ned naar Sont en vice versa)</t>
  </si>
  <si>
    <t>Fijne wol</t>
  </si>
  <si>
    <t>Fijne grijze Pommersche wol</t>
  </si>
  <si>
    <t>Per Funt</t>
  </si>
  <si>
    <t>Per kg (1 funt=0,4356 kg)</t>
  </si>
  <si>
    <t>Per 100 Pond</t>
  </si>
  <si>
    <t>Per kg (1 pond = 0.494 kg; 100 pond = 49.4 kg)</t>
  </si>
  <si>
    <t>Poolsche zomerwol</t>
  </si>
  <si>
    <t>Pommersche wol</t>
  </si>
  <si>
    <t>Volle wol</t>
  </si>
  <si>
    <t>Per Kamien</t>
  </si>
  <si>
    <t>Kamien???</t>
  </si>
  <si>
    <t>Handel tussen Nederland en Polen + Oostzeegebied vooral in Lakens, Greinen</t>
  </si>
  <si>
    <t>Prijzen in Furtak betreffen grijze lakens, 'd"uffel' en 'baje' lakens</t>
  </si>
  <si>
    <t>Prijzen zwarte en gekleurde lakens in Posthumus 1964; niet in Posthumus 1943, daar alleen saaien, fusteinen, bombazijnen e.d.</t>
  </si>
  <si>
    <t>[10]</t>
  </si>
  <si>
    <t>Omrekening Gegevens Unger (op basis van Furtak) met behulp van Allen en Murphy: http://www.nuffield.ox.ac.uk/users/murphy/measures/before_metre.htm</t>
  </si>
  <si>
    <t>IJzer</t>
  </si>
  <si>
    <t>Per vat (= 833 haring, aldus Allen)</t>
  </si>
  <si>
    <r>
      <t xml:space="preserve">1 vat = 833 h </t>
    </r>
    <r>
      <rPr>
        <b/>
        <i/>
        <sz val="10"/>
        <rFont val="Arial"/>
        <family val="2"/>
      </rPr>
      <t>aldus Allen nav Posthumus 1964</t>
    </r>
  </si>
  <si>
    <r>
      <t xml:space="preserve">1 last = 12000 h? </t>
    </r>
    <r>
      <rPr>
        <b/>
        <i/>
        <sz val="10"/>
        <rFont val="Arial"/>
        <family val="2"/>
      </rPr>
      <t>aldus Allen nav Posthumus 1964</t>
    </r>
  </si>
  <si>
    <t>Vrijwel geen info hierover in Posthumus 1943 of 1964!</t>
  </si>
  <si>
    <t>Grijs laken</t>
  </si>
  <si>
    <t>Old long measure of circa 69 centimeters -  el</t>
  </si>
  <si>
    <t>[10] = Gegevens textiel Bas van Leeuwen</t>
  </si>
  <si>
    <t>Leeuwenhorst</t>
  </si>
  <si>
    <t>Gulden??</t>
  </si>
  <si>
    <t>Bronnen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</si>
</sst>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indexed="64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indexed="64"/>
      </right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indexed="64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theme="4" tint="0.7999816888943144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/>
      <top style="thin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indexed="64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14" fontId="0" fillId="0" borderId="0" xfId="0" applyNumberFormat="1"/>
    <xf numFmtId="14" fontId="3" fillId="0" borderId="0" xfId="0" applyNumberFormat="1" applyFont="1"/>
    <xf numFmtId="0" fontId="5" fillId="0" borderId="0" xfId="0" applyFont="1" applyProtection="1"/>
    <xf numFmtId="0" fontId="5" fillId="0" borderId="0" xfId="0" applyFont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Border="1" applyProtection="1"/>
    <xf numFmtId="0" fontId="5" fillId="0" borderId="0" xfId="0" applyFont="1" applyFill="1"/>
    <xf numFmtId="0" fontId="5" fillId="0" borderId="0" xfId="0" applyFont="1" applyFill="1" applyProtection="1"/>
    <xf numFmtId="1" fontId="5" fillId="0" borderId="0" xfId="0" applyNumberFormat="1" applyFont="1" applyFill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 applyProtection="1">
      <alignment horizontal="right"/>
    </xf>
    <xf numFmtId="0" fontId="5" fillId="0" borderId="0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2" borderId="5" xfId="0" applyNumberFormat="1" applyFont="1" applyFill="1" applyBorder="1"/>
    <xf numFmtId="0" fontId="3" fillId="2" borderId="5" xfId="0" applyFont="1" applyFill="1" applyBorder="1" applyAlignment="1" applyProtection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5" xfId="0" applyFont="1" applyFill="1" applyBorder="1"/>
    <xf numFmtId="166" fontId="3" fillId="2" borderId="5" xfId="0" applyNumberFormat="1" applyFont="1" applyFill="1" applyBorder="1"/>
    <xf numFmtId="0" fontId="4" fillId="2" borderId="5" xfId="0" applyFont="1" applyFill="1" applyBorder="1"/>
    <xf numFmtId="0" fontId="2" fillId="2" borderId="5" xfId="0" applyFont="1" applyFill="1" applyBorder="1"/>
    <xf numFmtId="0" fontId="2" fillId="0" borderId="5" xfId="0" applyFont="1" applyBorder="1"/>
    <xf numFmtId="166" fontId="2" fillId="2" borderId="5" xfId="0" applyNumberFormat="1" applyFont="1" applyFill="1" applyBorder="1"/>
    <xf numFmtId="0" fontId="3" fillId="2" borderId="5" xfId="0" applyFont="1" applyFill="1" applyBorder="1" applyProtection="1"/>
    <xf numFmtId="164" fontId="3" fillId="2" borderId="5" xfId="0" applyNumberFormat="1" applyFont="1" applyFill="1" applyBorder="1" applyAlignment="1" applyProtection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/>
    <xf numFmtId="1" fontId="3" fillId="2" borderId="5" xfId="0" applyNumberFormat="1" applyFont="1" applyFill="1" applyBorder="1"/>
    <xf numFmtId="0" fontId="3" fillId="2" borderId="6" xfId="0" applyFont="1" applyFill="1" applyBorder="1" applyAlignment="1" applyProtection="1">
      <alignment horizontal="center"/>
    </xf>
    <xf numFmtId="0" fontId="7" fillId="2" borderId="6" xfId="0" applyFont="1" applyFill="1" applyBorder="1"/>
    <xf numFmtId="166" fontId="3" fillId="2" borderId="6" xfId="0" applyNumberFormat="1" applyFont="1" applyFill="1" applyBorder="1"/>
    <xf numFmtId="0" fontId="3" fillId="2" borderId="6" xfId="0" applyFont="1" applyFill="1" applyBorder="1" applyProtection="1"/>
    <xf numFmtId="164" fontId="3" fillId="2" borderId="6" xfId="0" applyNumberFormat="1" applyFont="1" applyFill="1" applyBorder="1" applyAlignment="1" applyProtection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3" fillId="0" borderId="9" xfId="0" applyFont="1" applyBorder="1"/>
    <xf numFmtId="0" fontId="3" fillId="2" borderId="9" xfId="0" applyFont="1" applyFill="1" applyBorder="1"/>
    <xf numFmtId="0" fontId="7" fillId="2" borderId="9" xfId="0" applyFont="1" applyFill="1" applyBorder="1"/>
    <xf numFmtId="166" fontId="3" fillId="2" borderId="9" xfId="0" applyNumberFormat="1" applyFont="1" applyFill="1" applyBorder="1"/>
    <xf numFmtId="0" fontId="3" fillId="0" borderId="11" xfId="0" applyFont="1" applyBorder="1"/>
    <xf numFmtId="0" fontId="2" fillId="2" borderId="11" xfId="0" applyFont="1" applyFill="1" applyBorder="1"/>
    <xf numFmtId="0" fontId="3" fillId="2" borderId="11" xfId="0" applyFont="1" applyFill="1" applyBorder="1"/>
    <xf numFmtId="0" fontId="7" fillId="2" borderId="11" xfId="0" applyFont="1" applyFill="1" applyBorder="1"/>
    <xf numFmtId="166" fontId="3" fillId="2" borderId="11" xfId="0" applyNumberFormat="1" applyFont="1" applyFill="1" applyBorder="1"/>
    <xf numFmtId="0" fontId="3" fillId="0" borderId="12" xfId="0" applyFont="1" applyBorder="1"/>
    <xf numFmtId="0" fontId="3" fillId="2" borderId="12" xfId="0" applyFont="1" applyFill="1" applyBorder="1"/>
    <xf numFmtId="0" fontId="7" fillId="2" borderId="12" xfId="0" applyFont="1" applyFill="1" applyBorder="1"/>
    <xf numFmtId="166" fontId="3" fillId="2" borderId="12" xfId="0" applyNumberFormat="1" applyFont="1" applyFill="1" applyBorder="1"/>
    <xf numFmtId="0" fontId="4" fillId="2" borderId="11" xfId="0" applyFont="1" applyFill="1" applyBorder="1"/>
    <xf numFmtId="0" fontId="3" fillId="0" borderId="10" xfId="0" applyFont="1" applyBorder="1"/>
    <xf numFmtId="0" fontId="2" fillId="2" borderId="10" xfId="0" applyFont="1" applyFill="1" applyBorder="1"/>
    <xf numFmtId="0" fontId="3" fillId="2" borderId="10" xfId="0" applyFont="1" applyFill="1" applyBorder="1"/>
    <xf numFmtId="0" fontId="7" fillId="2" borderId="10" xfId="0" applyFont="1" applyFill="1" applyBorder="1"/>
    <xf numFmtId="166" fontId="3" fillId="2" borderId="10" xfId="0" applyNumberFormat="1" applyFont="1" applyFill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7" xfId="0" applyFont="1" applyBorder="1"/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23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3" xfId="0" applyFont="1" applyBorder="1"/>
    <xf numFmtId="0" fontId="3" fillId="2" borderId="13" xfId="0" applyFont="1" applyFill="1" applyBorder="1"/>
    <xf numFmtId="0" fontId="2" fillId="2" borderId="13" xfId="0" applyFont="1" applyFill="1" applyBorder="1"/>
    <xf numFmtId="0" fontId="3" fillId="2" borderId="14" xfId="0" applyFont="1" applyFill="1" applyBorder="1"/>
    <xf numFmtId="0" fontId="2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 applyAlignment="1" applyProtection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2" fillId="2" borderId="8" xfId="0" applyFont="1" applyFill="1" applyBorder="1"/>
    <xf numFmtId="0" fontId="3" fillId="2" borderId="22" xfId="0" applyFont="1" applyFill="1" applyBorder="1"/>
    <xf numFmtId="2" fontId="3" fillId="2" borderId="8" xfId="0" applyNumberFormat="1" applyFont="1" applyFill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2" borderId="23" xfId="0" applyFont="1" applyFill="1" applyBorder="1"/>
    <xf numFmtId="0" fontId="3" fillId="2" borderId="29" xfId="0" applyFont="1" applyFill="1" applyBorder="1"/>
    <xf numFmtId="0" fontId="2" fillId="2" borderId="30" xfId="0" applyFont="1" applyFill="1" applyBorder="1"/>
    <xf numFmtId="0" fontId="3" fillId="2" borderId="31" xfId="0" applyFont="1" applyFill="1" applyBorder="1"/>
    <xf numFmtId="0" fontId="2" fillId="2" borderId="23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3" fillId="2" borderId="23" xfId="0" applyFont="1" applyFill="1" applyBorder="1" applyAlignment="1" applyProtection="1">
      <alignment horizontal="center"/>
    </xf>
    <xf numFmtId="0" fontId="3" fillId="2" borderId="40" xfId="0" applyFont="1" applyFill="1" applyBorder="1"/>
    <xf numFmtId="0" fontId="3" fillId="2" borderId="41" xfId="0" applyFont="1" applyFill="1" applyBorder="1"/>
    <xf numFmtId="0" fontId="3" fillId="2" borderId="42" xfId="0" applyFont="1" applyFill="1" applyBorder="1"/>
    <xf numFmtId="0" fontId="3" fillId="2" borderId="43" xfId="0" applyFont="1" applyFill="1" applyBorder="1"/>
    <xf numFmtId="0" fontId="2" fillId="2" borderId="40" xfId="0" applyFont="1" applyFill="1" applyBorder="1"/>
    <xf numFmtId="0" fontId="3" fillId="2" borderId="44" xfId="0" applyFont="1" applyFill="1" applyBorder="1"/>
    <xf numFmtId="0" fontId="3" fillId="2" borderId="45" xfId="0" applyFont="1" applyFill="1" applyBorder="1"/>
    <xf numFmtId="0" fontId="3" fillId="2" borderId="18" xfId="0" applyFont="1" applyFill="1" applyBorder="1"/>
    <xf numFmtId="0" fontId="2" fillId="2" borderId="42" xfId="0" applyFont="1" applyFill="1" applyBorder="1"/>
    <xf numFmtId="0" fontId="2" fillId="0" borderId="30" xfId="0" applyFont="1" applyBorder="1"/>
    <xf numFmtId="0" fontId="2" fillId="0" borderId="23" xfId="0" applyFont="1" applyBorder="1"/>
    <xf numFmtId="0" fontId="2" fillId="0" borderId="36" xfId="0" applyFont="1" applyBorder="1"/>
    <xf numFmtId="0" fontId="3" fillId="0" borderId="37" xfId="0" applyFont="1" applyFill="1" applyBorder="1"/>
    <xf numFmtId="0" fontId="2" fillId="0" borderId="34" xfId="0" applyFont="1" applyBorder="1"/>
    <xf numFmtId="0" fontId="3" fillId="0" borderId="34" xfId="0" applyFont="1" applyFill="1" applyBorder="1"/>
    <xf numFmtId="1" fontId="3" fillId="2" borderId="13" xfId="0" applyNumberFormat="1" applyFont="1" applyFill="1" applyBorder="1"/>
    <xf numFmtId="1" fontId="3" fillId="2" borderId="40" xfId="0" applyNumberFormat="1" applyFont="1" applyFill="1" applyBorder="1"/>
    <xf numFmtId="1" fontId="3" fillId="0" borderId="23" xfId="0" applyNumberFormat="1" applyFont="1" applyBorder="1"/>
    <xf numFmtId="0" fontId="4" fillId="2" borderId="13" xfId="0" applyFont="1" applyFill="1" applyBorder="1"/>
    <xf numFmtId="1" fontId="3" fillId="0" borderId="34" xfId="0" applyNumberFormat="1" applyFont="1" applyBorder="1"/>
    <xf numFmtId="0" fontId="4" fillId="2" borderId="44" xfId="0" applyFont="1" applyFill="1" applyBorder="1"/>
    <xf numFmtId="0" fontId="4" fillId="0" borderId="32" xfId="0" applyFont="1" applyBorder="1"/>
    <xf numFmtId="0" fontId="3" fillId="2" borderId="18" xfId="0" applyFont="1" applyFill="1" applyBorder="1" applyAlignment="1">
      <alignment horizontal="center"/>
    </xf>
    <xf numFmtId="0" fontId="4" fillId="2" borderId="40" xfId="0" applyFont="1" applyFill="1" applyBorder="1"/>
    <xf numFmtId="0" fontId="2" fillId="2" borderId="41" xfId="0" applyFont="1" applyFill="1" applyBorder="1"/>
    <xf numFmtId="165" fontId="3" fillId="2" borderId="40" xfId="0" applyNumberFormat="1" applyFont="1" applyFill="1" applyBorder="1"/>
    <xf numFmtId="0" fontId="2" fillId="0" borderId="35" xfId="0" applyFont="1" applyBorder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>
      <alignment horizontal="center"/>
    </xf>
    <xf numFmtId="0" fontId="4" fillId="2" borderId="8" xfId="0" applyFont="1" applyFill="1" applyBorder="1"/>
    <xf numFmtId="0" fontId="3" fillId="2" borderId="23" xfId="0" applyFont="1" applyFill="1" applyBorder="1" applyAlignment="1">
      <alignment horizontal="center"/>
    </xf>
    <xf numFmtId="0" fontId="3" fillId="0" borderId="40" xfId="0" applyFont="1" applyBorder="1"/>
    <xf numFmtId="0" fontId="3" fillId="0" borderId="28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59"/>
  <sheetViews>
    <sheetView topLeftCell="CR319" zoomScale="85" zoomScaleNormal="85" workbookViewId="0">
      <selection activeCell="A27" sqref="A27"/>
    </sheetView>
  </sheetViews>
  <sheetFormatPr defaultRowHeight="12.75" x14ac:dyDescent="0.2"/>
  <cols>
    <col min="1" max="1" width="9.140625" style="36"/>
    <col min="2" max="2" width="9.140625" style="85"/>
    <col min="3" max="3" width="9.140625" style="102"/>
    <col min="4" max="4" width="9.140625" style="93"/>
    <col min="5" max="8" width="9.140625" style="39"/>
    <col min="9" max="9" width="13.7109375" style="40" bestFit="1" customWidth="1"/>
    <col min="10" max="10" width="9.140625" style="120"/>
    <col min="11" max="11" width="9.140625" style="125"/>
    <col min="12" max="14" width="9.140625" style="39"/>
    <col min="15" max="17" width="9.140625" style="44"/>
    <col min="18" max="19" width="9.140625" style="39"/>
    <col min="20" max="20" width="14.85546875" style="45" customWidth="1"/>
    <col min="21" max="21" width="9.140625" style="133"/>
    <col min="22" max="22" width="9.140625" style="102"/>
    <col min="23" max="23" width="9.140625" style="93"/>
    <col min="24" max="32" width="9.140625" style="39"/>
    <col min="33" max="34" width="9.140625" style="39" customWidth="1"/>
    <col min="35" max="35" width="11.28515625" style="39" customWidth="1"/>
    <col min="36" max="38" width="9.140625" style="39" customWidth="1"/>
    <col min="39" max="39" width="9.140625" style="39"/>
    <col min="40" max="40" width="9.5703125" style="133" bestFit="1" customWidth="1"/>
    <col min="41" max="41" width="9.5703125" style="102" customWidth="1"/>
    <col min="42" max="42" width="9.140625" style="93"/>
    <col min="43" max="58" width="9.140625" style="39"/>
    <col min="59" max="59" width="9.140625" style="133"/>
    <col min="60" max="60" width="9.140625" style="3"/>
    <col min="61" max="61" width="9.140625" style="93"/>
    <col min="62" max="62" width="9.140625" style="133"/>
    <col min="63" max="63" width="9.140625" style="102"/>
    <col min="64" max="64" width="9.140625" style="93"/>
    <col min="65" max="72" width="9.140625" style="39"/>
    <col min="73" max="73" width="9.85546875" style="133" customWidth="1"/>
    <col min="74" max="74" width="9.140625" style="89"/>
    <col min="75" max="75" width="9.140625" style="36"/>
    <col min="76" max="76" width="9.140625" style="93"/>
    <col min="77" max="84" width="9.140625" style="39"/>
    <col min="85" max="85" width="9.7109375" style="39" customWidth="1"/>
    <col min="86" max="86" width="12.85546875" style="39" customWidth="1"/>
    <col min="87" max="87" width="13" style="39" customWidth="1"/>
    <col min="88" max="88" width="12.5703125" style="39" customWidth="1"/>
    <col min="89" max="89" width="9.140625" style="39"/>
    <col min="90" max="90" width="9.140625" style="133"/>
    <col min="91" max="91" width="9.140625" style="102"/>
    <col min="92" max="92" width="9.140625" style="93"/>
    <col min="93" max="99" width="9.140625" style="39"/>
    <col min="100" max="100" width="9.140625" style="133"/>
    <col min="101" max="101" width="9.140625" style="102"/>
    <col min="102" max="102" width="9.140625" style="93"/>
    <col min="103" max="106" width="9.140625" style="39"/>
    <col min="107" max="107" width="9.140625" style="133"/>
    <col min="108" max="108" width="9.140625" style="102"/>
    <col min="109" max="109" width="9.140625" style="125"/>
    <col min="110" max="118" width="9.140625" style="39"/>
    <col min="119" max="119" width="9.140625" style="40"/>
    <col min="120" max="120" width="9.140625" style="108"/>
    <col min="121" max="121" width="9.140625" style="34"/>
    <col min="122" max="131" width="9.140625" style="39"/>
    <col min="132" max="16384" width="9.140625" style="34"/>
  </cols>
  <sheetData>
    <row r="1" spans="1:136" x14ac:dyDescent="0.2">
      <c r="A1" s="3"/>
      <c r="B1" s="5"/>
      <c r="C1" s="4"/>
      <c r="CC1" s="44" t="s">
        <v>368</v>
      </c>
      <c r="CD1" s="44"/>
      <c r="CE1" s="44" t="s">
        <v>370</v>
      </c>
      <c r="CX1" s="93" t="s">
        <v>298</v>
      </c>
      <c r="CY1" s="44" t="s">
        <v>390</v>
      </c>
      <c r="CZ1" s="46"/>
      <c r="DA1" s="46"/>
    </row>
    <row r="2" spans="1:136" x14ac:dyDescent="0.2">
      <c r="A2" s="3"/>
      <c r="B2" s="5"/>
      <c r="C2" s="4"/>
      <c r="D2" s="94" t="s">
        <v>268</v>
      </c>
      <c r="BX2" s="94" t="s">
        <v>269</v>
      </c>
      <c r="CC2" s="44" t="s">
        <v>369</v>
      </c>
      <c r="CD2" s="44"/>
      <c r="CE2" s="44" t="s">
        <v>397</v>
      </c>
      <c r="CX2" s="93" t="s">
        <v>298</v>
      </c>
      <c r="CY2" s="44" t="s">
        <v>392</v>
      </c>
      <c r="CZ2" s="46"/>
      <c r="DA2" s="46"/>
      <c r="DR2" s="39" t="s">
        <v>378</v>
      </c>
      <c r="DT2" s="47"/>
      <c r="DU2" s="47"/>
    </row>
    <row r="3" spans="1:136" s="65" customFormat="1" x14ac:dyDescent="0.2">
      <c r="A3" s="3"/>
      <c r="B3" s="5"/>
      <c r="C3" s="4"/>
      <c r="D3" s="95"/>
      <c r="E3" s="67"/>
      <c r="F3" s="67"/>
      <c r="G3" s="67"/>
      <c r="H3" s="67"/>
      <c r="I3" s="114"/>
      <c r="J3" s="121"/>
      <c r="K3" s="126"/>
      <c r="L3" s="67"/>
      <c r="M3" s="67"/>
      <c r="N3" s="67"/>
      <c r="O3" s="68"/>
      <c r="P3" s="68"/>
      <c r="Q3" s="68"/>
      <c r="R3" s="67"/>
      <c r="S3" s="67"/>
      <c r="T3" s="69"/>
      <c r="U3" s="134"/>
      <c r="V3" s="103"/>
      <c r="W3" s="95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134"/>
      <c r="AO3" s="103"/>
      <c r="AP3" s="95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134"/>
      <c r="BH3" s="3"/>
      <c r="BI3" s="95"/>
      <c r="BJ3" s="134"/>
      <c r="BK3" s="103"/>
      <c r="BL3" s="95"/>
      <c r="BM3" s="67"/>
      <c r="BN3" s="67"/>
      <c r="BO3" s="67"/>
      <c r="BP3" s="67"/>
      <c r="BQ3" s="67"/>
      <c r="BR3" s="67"/>
      <c r="BS3" s="67"/>
      <c r="BT3" s="67"/>
      <c r="BU3" s="134"/>
      <c r="BV3" s="90"/>
      <c r="BW3" s="80"/>
      <c r="BX3" s="95"/>
      <c r="BY3" s="67"/>
      <c r="BZ3" s="67"/>
      <c r="CA3" s="67"/>
      <c r="CB3" s="67"/>
      <c r="CC3" s="68"/>
      <c r="CD3" s="68"/>
      <c r="CE3" s="68" t="s">
        <v>398</v>
      </c>
      <c r="CF3" s="67"/>
      <c r="CG3" s="67"/>
      <c r="CH3" s="67"/>
      <c r="CI3" s="67"/>
      <c r="CJ3" s="67"/>
      <c r="CK3" s="67"/>
      <c r="CL3" s="134"/>
      <c r="CM3" s="103"/>
      <c r="CN3" s="95"/>
      <c r="CO3" s="67"/>
      <c r="CP3" s="67"/>
      <c r="CQ3" s="67"/>
      <c r="CR3" s="67"/>
      <c r="CS3" s="67"/>
      <c r="CT3" s="67"/>
      <c r="CU3" s="67"/>
      <c r="CV3" s="134"/>
      <c r="CW3" s="103"/>
      <c r="CX3" s="95" t="s">
        <v>298</v>
      </c>
      <c r="CY3" s="68" t="s">
        <v>391</v>
      </c>
      <c r="CZ3" s="74"/>
      <c r="DA3" s="74"/>
      <c r="DB3" s="66"/>
      <c r="DC3" s="157"/>
      <c r="DD3" s="159"/>
      <c r="DE3" s="126"/>
      <c r="DF3" s="67"/>
      <c r="DG3" s="67"/>
      <c r="DH3" s="67"/>
      <c r="DI3" s="67"/>
      <c r="DJ3" s="67"/>
      <c r="DK3" s="67"/>
      <c r="DL3" s="67"/>
      <c r="DM3" s="67"/>
      <c r="DN3" s="67"/>
      <c r="DO3" s="114"/>
      <c r="DP3" s="109"/>
      <c r="DR3" s="67"/>
      <c r="DS3" s="67"/>
      <c r="DT3" s="67"/>
      <c r="DU3" s="67"/>
      <c r="DV3" s="67"/>
      <c r="DW3" s="67"/>
      <c r="DX3" s="67"/>
      <c r="DY3" s="67"/>
      <c r="DZ3" s="67"/>
      <c r="EA3" s="67"/>
    </row>
    <row r="4" spans="1:136" s="75" customFormat="1" x14ac:dyDescent="0.2">
      <c r="A4" s="31"/>
      <c r="B4" s="166"/>
      <c r="C4" s="32"/>
      <c r="D4" s="96" t="s">
        <v>24</v>
      </c>
      <c r="E4" s="77"/>
      <c r="F4" s="77"/>
      <c r="G4" s="77"/>
      <c r="H4" s="77"/>
      <c r="I4" s="115"/>
      <c r="J4" s="33"/>
      <c r="K4" s="127" t="s">
        <v>0</v>
      </c>
      <c r="L4" s="77"/>
      <c r="M4" s="77"/>
      <c r="N4" s="77"/>
      <c r="O4" s="78"/>
      <c r="P4" s="78"/>
      <c r="Q4" s="78"/>
      <c r="R4" s="77"/>
      <c r="S4" s="77"/>
      <c r="T4" s="79"/>
      <c r="U4" s="135"/>
      <c r="V4" s="104"/>
      <c r="W4" s="96" t="s">
        <v>25</v>
      </c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141"/>
      <c r="AO4" s="144"/>
      <c r="AP4" s="96" t="s">
        <v>26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135"/>
      <c r="BH4" s="33"/>
      <c r="BI4" s="96" t="s">
        <v>250</v>
      </c>
      <c r="BJ4" s="135"/>
      <c r="BK4" s="144"/>
      <c r="BL4" s="96" t="s">
        <v>395</v>
      </c>
      <c r="BM4" s="76"/>
      <c r="BN4" s="76"/>
      <c r="BO4" s="76"/>
      <c r="BP4" s="76"/>
      <c r="BQ4" s="76"/>
      <c r="BR4" s="76"/>
      <c r="BS4" s="76"/>
      <c r="BT4" s="76"/>
      <c r="BU4" s="141"/>
      <c r="BV4" s="142"/>
      <c r="BW4" s="81"/>
      <c r="BX4" s="96" t="s">
        <v>45</v>
      </c>
      <c r="BY4" s="77"/>
      <c r="BZ4" s="77"/>
      <c r="CA4" s="77"/>
      <c r="CB4" s="77"/>
      <c r="CC4" s="77"/>
      <c r="CD4" s="77"/>
      <c r="CE4" s="78" t="s">
        <v>399</v>
      </c>
      <c r="CF4" s="77"/>
      <c r="CG4" s="77"/>
      <c r="CH4" s="77"/>
      <c r="CI4" s="77"/>
      <c r="CJ4" s="77"/>
      <c r="CK4" s="77"/>
      <c r="CL4" s="135"/>
      <c r="CM4" s="104"/>
      <c r="CN4" s="96" t="s">
        <v>273</v>
      </c>
      <c r="CO4" s="76"/>
      <c r="CP4" s="76"/>
      <c r="CQ4" s="76"/>
      <c r="CR4" s="76"/>
      <c r="CS4" s="76"/>
      <c r="CT4" s="76"/>
      <c r="CU4" s="76"/>
      <c r="CV4" s="135"/>
      <c r="CW4" s="104"/>
      <c r="CX4" s="96" t="s">
        <v>327</v>
      </c>
      <c r="CY4" s="76"/>
      <c r="CZ4" s="76"/>
      <c r="DA4" s="76"/>
      <c r="DB4" s="76" t="s">
        <v>330</v>
      </c>
      <c r="DC4" s="141"/>
      <c r="DD4" s="144"/>
      <c r="DE4" s="127" t="s">
        <v>174</v>
      </c>
      <c r="DF4" s="76"/>
      <c r="DG4" s="77"/>
      <c r="DH4" s="77"/>
      <c r="DI4" s="77"/>
      <c r="DJ4" s="77"/>
      <c r="DK4" s="77"/>
      <c r="DL4" s="77"/>
      <c r="DM4" s="77"/>
      <c r="DN4" s="77"/>
      <c r="DO4" s="115"/>
      <c r="DP4" s="110"/>
      <c r="DR4" s="76" t="s">
        <v>137</v>
      </c>
      <c r="DS4" s="76"/>
      <c r="DT4" s="76"/>
      <c r="DU4" s="76"/>
      <c r="DV4" s="76"/>
      <c r="DW4" s="77"/>
      <c r="DX4" s="77"/>
      <c r="DY4" s="77"/>
      <c r="DZ4" s="77"/>
      <c r="EA4" s="77"/>
    </row>
    <row r="5" spans="1:136" s="70" customFormat="1" x14ac:dyDescent="0.2">
      <c r="A5" s="84"/>
      <c r="B5" s="165"/>
      <c r="C5" s="107"/>
      <c r="D5" s="97" t="s">
        <v>202</v>
      </c>
      <c r="E5" s="71" t="s">
        <v>201</v>
      </c>
      <c r="F5" s="71" t="s">
        <v>201</v>
      </c>
      <c r="G5" s="71" t="s">
        <v>200</v>
      </c>
      <c r="H5" s="71" t="s">
        <v>206</v>
      </c>
      <c r="I5" s="116" t="s">
        <v>229</v>
      </c>
      <c r="J5" s="122"/>
      <c r="K5" s="128" t="s">
        <v>246</v>
      </c>
      <c r="L5" s="71" t="s">
        <v>245</v>
      </c>
      <c r="M5" s="71" t="s">
        <v>245</v>
      </c>
      <c r="N5" s="71" t="s">
        <v>240</v>
      </c>
      <c r="O5" s="72" t="s">
        <v>245</v>
      </c>
      <c r="P5" s="72" t="s">
        <v>245</v>
      </c>
      <c r="Q5" s="72" t="s">
        <v>240</v>
      </c>
      <c r="R5" s="71" t="s">
        <v>206</v>
      </c>
      <c r="S5" s="71"/>
      <c r="T5" s="73"/>
      <c r="U5" s="136"/>
      <c r="V5" s="105"/>
      <c r="W5" s="97" t="s">
        <v>202</v>
      </c>
      <c r="X5" s="71" t="s">
        <v>341</v>
      </c>
      <c r="Y5" s="71" t="s">
        <v>341</v>
      </c>
      <c r="Z5" s="71" t="s">
        <v>341</v>
      </c>
      <c r="AA5" s="71" t="s">
        <v>341</v>
      </c>
      <c r="AB5" s="71" t="s">
        <v>341</v>
      </c>
      <c r="AC5" s="71" t="s">
        <v>341</v>
      </c>
      <c r="AD5" s="71" t="s">
        <v>341</v>
      </c>
      <c r="AE5" s="71" t="s">
        <v>341</v>
      </c>
      <c r="AF5" s="71" t="s">
        <v>341</v>
      </c>
      <c r="AG5" s="71" t="s">
        <v>341</v>
      </c>
      <c r="AH5" s="71" t="s">
        <v>341</v>
      </c>
      <c r="AI5" s="71" t="s">
        <v>341</v>
      </c>
      <c r="AJ5" s="71" t="s">
        <v>341</v>
      </c>
      <c r="AK5" s="71" t="s">
        <v>341</v>
      </c>
      <c r="AL5" s="71" t="s">
        <v>341</v>
      </c>
      <c r="AM5" s="71" t="s">
        <v>341</v>
      </c>
      <c r="AN5" s="136" t="s">
        <v>341</v>
      </c>
      <c r="AO5" s="145"/>
      <c r="AP5" s="97" t="s">
        <v>202</v>
      </c>
      <c r="AQ5" s="71" t="s">
        <v>341</v>
      </c>
      <c r="AR5" s="71" t="s">
        <v>341</v>
      </c>
      <c r="AS5" s="71" t="s">
        <v>341</v>
      </c>
      <c r="AT5" s="71" t="s">
        <v>341</v>
      </c>
      <c r="AU5" s="71" t="s">
        <v>341</v>
      </c>
      <c r="AV5" s="71" t="s">
        <v>341</v>
      </c>
      <c r="AW5" s="71" t="s">
        <v>341</v>
      </c>
      <c r="AX5" s="71" t="s">
        <v>341</v>
      </c>
      <c r="AY5" s="71" t="s">
        <v>341</v>
      </c>
      <c r="AZ5" s="71" t="s">
        <v>341</v>
      </c>
      <c r="BA5" s="71" t="s">
        <v>341</v>
      </c>
      <c r="BB5" s="71"/>
      <c r="BC5" s="71"/>
      <c r="BD5" s="71"/>
      <c r="BE5" s="71"/>
      <c r="BF5" s="71"/>
      <c r="BG5" s="136"/>
      <c r="BH5" s="7"/>
      <c r="BI5" s="97" t="s">
        <v>206</v>
      </c>
      <c r="BJ5" s="136"/>
      <c r="BK5" s="105"/>
      <c r="BL5" s="97" t="s">
        <v>275</v>
      </c>
      <c r="BM5" s="71"/>
      <c r="BN5" s="71" t="s">
        <v>245</v>
      </c>
      <c r="BO5" s="71"/>
      <c r="BP5" s="71"/>
      <c r="BQ5" s="71" t="s">
        <v>245</v>
      </c>
      <c r="BR5" s="71"/>
      <c r="BS5" s="71"/>
      <c r="BT5" s="71"/>
      <c r="BU5" s="136" t="s">
        <v>298</v>
      </c>
      <c r="BV5" s="91"/>
      <c r="BW5" s="82"/>
      <c r="BX5" s="97" t="s">
        <v>202</v>
      </c>
      <c r="BY5" s="71" t="s">
        <v>266</v>
      </c>
      <c r="BZ5" s="71" t="s">
        <v>203</v>
      </c>
      <c r="CA5" s="71" t="s">
        <v>203</v>
      </c>
      <c r="CB5" s="71" t="s">
        <v>366</v>
      </c>
      <c r="CC5" s="71" t="s">
        <v>366</v>
      </c>
      <c r="CD5" s="71" t="s">
        <v>267</v>
      </c>
      <c r="CE5" s="71"/>
      <c r="CF5" s="71"/>
      <c r="CG5" s="71"/>
      <c r="CH5" s="71"/>
      <c r="CI5" s="71"/>
      <c r="CJ5" s="71"/>
      <c r="CK5" s="71" t="s">
        <v>265</v>
      </c>
      <c r="CL5" s="136" t="s">
        <v>265</v>
      </c>
      <c r="CM5" s="105"/>
      <c r="CN5" s="97" t="s">
        <v>275</v>
      </c>
      <c r="CO5" s="71" t="s">
        <v>267</v>
      </c>
      <c r="CP5" s="71"/>
      <c r="CQ5" s="71" t="s">
        <v>275</v>
      </c>
      <c r="CR5" s="71" t="s">
        <v>267</v>
      </c>
      <c r="CS5" s="71"/>
      <c r="CT5" s="71"/>
      <c r="CU5" s="71"/>
      <c r="CV5" s="136" t="s">
        <v>265</v>
      </c>
      <c r="CW5" s="105"/>
      <c r="CX5" s="97" t="s">
        <v>202</v>
      </c>
      <c r="CY5" s="71" t="s">
        <v>393</v>
      </c>
      <c r="CZ5" s="71"/>
      <c r="DA5" s="71"/>
      <c r="DB5" s="71" t="s">
        <v>202</v>
      </c>
      <c r="DC5" s="136" t="s">
        <v>393</v>
      </c>
      <c r="DD5" s="105"/>
      <c r="DE5" s="128" t="s">
        <v>282</v>
      </c>
      <c r="DF5" s="71" t="s">
        <v>298</v>
      </c>
      <c r="DG5" s="71" t="s">
        <v>204</v>
      </c>
      <c r="DH5" s="71"/>
      <c r="DI5" s="71"/>
      <c r="DJ5" s="71" t="s">
        <v>245</v>
      </c>
      <c r="DK5" s="71"/>
      <c r="DL5" s="71"/>
      <c r="DM5" s="71"/>
      <c r="DN5" s="71"/>
      <c r="DO5" s="116"/>
      <c r="DP5" s="111"/>
      <c r="DR5" s="71" t="s">
        <v>282</v>
      </c>
      <c r="DS5" s="71"/>
      <c r="DT5" s="71" t="s">
        <v>275</v>
      </c>
      <c r="DU5" s="71"/>
      <c r="DV5" s="71" t="s">
        <v>245</v>
      </c>
      <c r="DW5" s="71"/>
      <c r="DX5" s="71" t="s">
        <v>245</v>
      </c>
      <c r="DY5" s="71"/>
      <c r="DZ5" s="71" t="s">
        <v>245</v>
      </c>
      <c r="EA5" s="71"/>
    </row>
    <row r="6" spans="1:136" x14ac:dyDescent="0.2">
      <c r="D6" s="94" t="s">
        <v>220</v>
      </c>
      <c r="E6" s="47" t="s">
        <v>221</v>
      </c>
      <c r="F6" s="47" t="s">
        <v>221</v>
      </c>
      <c r="G6" s="47" t="s">
        <v>222</v>
      </c>
      <c r="H6" s="47" t="s">
        <v>224</v>
      </c>
      <c r="I6" s="117" t="s">
        <v>226</v>
      </c>
      <c r="K6" s="129" t="s">
        <v>220</v>
      </c>
      <c r="L6" s="47" t="s">
        <v>221</v>
      </c>
      <c r="M6" s="47" t="s">
        <v>221</v>
      </c>
      <c r="N6" s="47" t="s">
        <v>222</v>
      </c>
      <c r="O6" s="46" t="s">
        <v>221</v>
      </c>
      <c r="P6" s="46" t="s">
        <v>221</v>
      </c>
      <c r="Q6" s="46" t="s">
        <v>222</v>
      </c>
      <c r="R6" s="47" t="s">
        <v>224</v>
      </c>
      <c r="S6" s="47" t="s">
        <v>241</v>
      </c>
      <c r="T6" s="49" t="s">
        <v>242</v>
      </c>
      <c r="U6" s="137" t="s">
        <v>226</v>
      </c>
      <c r="W6" s="94" t="s">
        <v>220</v>
      </c>
      <c r="X6" s="47" t="s">
        <v>220</v>
      </c>
      <c r="Y6" s="47"/>
      <c r="Z6" s="47" t="s">
        <v>346</v>
      </c>
      <c r="AA6" s="47" t="s">
        <v>357</v>
      </c>
      <c r="AB6" s="47"/>
      <c r="AC6" s="47" t="s">
        <v>205</v>
      </c>
      <c r="AD6" s="47"/>
      <c r="AE6" s="47" t="s">
        <v>342</v>
      </c>
      <c r="AF6" s="47"/>
      <c r="AG6" s="47" t="s">
        <v>349</v>
      </c>
      <c r="AH6" s="47"/>
      <c r="AI6" s="47" t="s">
        <v>222</v>
      </c>
      <c r="AJ6" s="47" t="s">
        <v>222</v>
      </c>
      <c r="AK6" s="47" t="s">
        <v>222</v>
      </c>
      <c r="AL6" s="47" t="s">
        <v>222</v>
      </c>
      <c r="AM6" s="47" t="s">
        <v>222</v>
      </c>
      <c r="AN6" s="137" t="s">
        <v>222</v>
      </c>
      <c r="AO6" s="146"/>
      <c r="AP6" s="94" t="s">
        <v>220</v>
      </c>
      <c r="AQ6" s="47" t="s">
        <v>220</v>
      </c>
      <c r="AS6" s="47" t="s">
        <v>346</v>
      </c>
      <c r="AT6" s="47" t="s">
        <v>357</v>
      </c>
      <c r="AV6" s="47" t="s">
        <v>342</v>
      </c>
      <c r="AW6" s="47"/>
      <c r="AX6" s="47" t="s">
        <v>205</v>
      </c>
      <c r="AY6" s="47"/>
      <c r="AZ6" s="47" t="s">
        <v>363</v>
      </c>
      <c r="BA6" s="47"/>
      <c r="BB6" s="47" t="s">
        <v>222</v>
      </c>
      <c r="BC6" s="47" t="s">
        <v>222</v>
      </c>
      <c r="BD6" s="47" t="s">
        <v>222</v>
      </c>
      <c r="BE6" s="47" t="s">
        <v>222</v>
      </c>
      <c r="BF6" s="47" t="s">
        <v>222</v>
      </c>
      <c r="BG6" s="137" t="s">
        <v>222</v>
      </c>
      <c r="BH6" s="6"/>
      <c r="BI6" s="94" t="s">
        <v>224</v>
      </c>
      <c r="BJ6" s="137" t="s">
        <v>224</v>
      </c>
      <c r="BK6" s="146"/>
      <c r="BL6" s="94" t="s">
        <v>290</v>
      </c>
      <c r="BM6" s="47"/>
      <c r="BN6" s="47" t="s">
        <v>221</v>
      </c>
      <c r="BO6" s="47" t="s">
        <v>221</v>
      </c>
      <c r="BP6" s="47"/>
      <c r="BQ6" s="47" t="s">
        <v>221</v>
      </c>
      <c r="BR6" s="47" t="s">
        <v>221</v>
      </c>
      <c r="BS6" s="47" t="s">
        <v>222</v>
      </c>
      <c r="BT6" s="47" t="s">
        <v>222</v>
      </c>
      <c r="BU6" s="137" t="s">
        <v>224</v>
      </c>
      <c r="BV6" s="143"/>
      <c r="BX6" s="94" t="s">
        <v>220</v>
      </c>
      <c r="BY6" s="47" t="s">
        <v>220</v>
      </c>
      <c r="BZ6" s="47" t="s">
        <v>221</v>
      </c>
      <c r="CA6" s="47" t="s">
        <v>221</v>
      </c>
      <c r="CB6" s="47" t="s">
        <v>221</v>
      </c>
      <c r="CC6" s="47" t="s">
        <v>221</v>
      </c>
      <c r="CD6" s="47" t="s">
        <v>221</v>
      </c>
      <c r="CE6" s="47"/>
      <c r="CF6" s="47"/>
      <c r="CG6" s="47" t="s">
        <v>377</v>
      </c>
      <c r="CH6" s="47" t="s">
        <v>222</v>
      </c>
      <c r="CI6" s="47" t="s">
        <v>222</v>
      </c>
      <c r="CJ6" s="47" t="s">
        <v>222</v>
      </c>
      <c r="CK6" s="47" t="s">
        <v>224</v>
      </c>
      <c r="CN6" s="94" t="s">
        <v>220</v>
      </c>
      <c r="CO6" s="47" t="s">
        <v>221</v>
      </c>
      <c r="CP6" s="47" t="s">
        <v>221</v>
      </c>
      <c r="CQ6" s="47" t="s">
        <v>220</v>
      </c>
      <c r="CR6" s="47" t="s">
        <v>221</v>
      </c>
      <c r="CS6" s="47" t="s">
        <v>221</v>
      </c>
      <c r="CT6" s="47"/>
      <c r="CU6" s="47"/>
      <c r="CV6" s="137" t="s">
        <v>224</v>
      </c>
      <c r="CX6" s="94" t="s">
        <v>220</v>
      </c>
      <c r="CY6" s="47" t="s">
        <v>363</v>
      </c>
      <c r="CZ6" s="47"/>
      <c r="DA6" s="47"/>
      <c r="DB6" s="47" t="s">
        <v>220</v>
      </c>
      <c r="DC6" s="137" t="s">
        <v>363</v>
      </c>
      <c r="DD6" s="146"/>
      <c r="DE6" s="129" t="s">
        <v>220</v>
      </c>
      <c r="DF6" s="47" t="s">
        <v>220</v>
      </c>
      <c r="DG6" s="47" t="s">
        <v>221</v>
      </c>
      <c r="DH6" s="47" t="s">
        <v>221</v>
      </c>
      <c r="DI6" s="47" t="s">
        <v>221</v>
      </c>
      <c r="DJ6" s="47" t="s">
        <v>221</v>
      </c>
      <c r="DK6" s="47" t="s">
        <v>221</v>
      </c>
      <c r="DL6" s="47" t="s">
        <v>221</v>
      </c>
      <c r="DM6" s="47" t="s">
        <v>222</v>
      </c>
      <c r="DN6" s="47" t="s">
        <v>222</v>
      </c>
      <c r="DO6" s="162" t="s">
        <v>321</v>
      </c>
      <c r="DR6" s="47" t="s">
        <v>220</v>
      </c>
      <c r="DS6" s="47"/>
      <c r="DT6" s="47" t="s">
        <v>220</v>
      </c>
      <c r="DU6" s="47"/>
      <c r="DV6" s="47" t="s">
        <v>221</v>
      </c>
      <c r="DX6" s="47" t="s">
        <v>221</v>
      </c>
      <c r="DY6" s="47"/>
      <c r="DZ6" s="47" t="s">
        <v>221</v>
      </c>
    </row>
    <row r="7" spans="1:136" x14ac:dyDescent="0.2">
      <c r="L7" s="39" t="s">
        <v>236</v>
      </c>
      <c r="M7" s="39" t="s">
        <v>236</v>
      </c>
      <c r="N7" s="39" t="s">
        <v>236</v>
      </c>
      <c r="O7" s="44" t="s">
        <v>247</v>
      </c>
      <c r="P7" s="44" t="s">
        <v>247</v>
      </c>
      <c r="Q7" s="44" t="s">
        <v>247</v>
      </c>
      <c r="R7" s="39" t="s">
        <v>249</v>
      </c>
      <c r="S7" s="39" t="s">
        <v>236</v>
      </c>
      <c r="T7" s="45" t="s">
        <v>236</v>
      </c>
      <c r="U7" s="133" t="s">
        <v>248</v>
      </c>
      <c r="W7" s="93" t="s">
        <v>25</v>
      </c>
      <c r="Y7" s="39" t="s">
        <v>394</v>
      </c>
      <c r="AB7" s="39" t="s">
        <v>353</v>
      </c>
      <c r="AC7" s="39" t="s">
        <v>353</v>
      </c>
      <c r="AI7" s="39" t="s">
        <v>333</v>
      </c>
      <c r="AJ7" s="39" t="s">
        <v>351</v>
      </c>
      <c r="AK7" s="39" t="s">
        <v>350</v>
      </c>
      <c r="AL7" s="39" t="s">
        <v>358</v>
      </c>
      <c r="AM7" s="39" t="s">
        <v>359</v>
      </c>
      <c r="AN7" s="133" t="s">
        <v>360</v>
      </c>
      <c r="AO7" s="147"/>
      <c r="AP7" s="93" t="s">
        <v>26</v>
      </c>
      <c r="AS7" s="39" t="s">
        <v>362</v>
      </c>
      <c r="BB7" s="39" t="s">
        <v>342</v>
      </c>
      <c r="BC7" s="39" t="s">
        <v>205</v>
      </c>
      <c r="BD7" s="39" t="s">
        <v>363</v>
      </c>
      <c r="BE7" s="39" t="s">
        <v>342</v>
      </c>
      <c r="BF7" s="39" t="s">
        <v>205</v>
      </c>
      <c r="BG7" s="133" t="s">
        <v>363</v>
      </c>
      <c r="BI7" s="93" t="s">
        <v>249</v>
      </c>
      <c r="BJ7" s="133" t="s">
        <v>262</v>
      </c>
      <c r="BN7" s="39" t="s">
        <v>294</v>
      </c>
      <c r="BO7" s="39" t="s">
        <v>294</v>
      </c>
      <c r="BQ7" s="39" t="s">
        <v>295</v>
      </c>
      <c r="BR7" s="39" t="s">
        <v>295</v>
      </c>
      <c r="BS7" s="39" t="s">
        <v>294</v>
      </c>
      <c r="BT7" s="39" t="s">
        <v>295</v>
      </c>
      <c r="BU7" s="133" t="s">
        <v>296</v>
      </c>
      <c r="CB7" s="39" t="s">
        <v>45</v>
      </c>
      <c r="CC7" s="39" t="s">
        <v>364</v>
      </c>
      <c r="CD7" s="39" t="s">
        <v>329</v>
      </c>
      <c r="CG7" s="39" t="s">
        <v>220</v>
      </c>
      <c r="CH7" s="39" t="s">
        <v>375</v>
      </c>
      <c r="CI7" s="39" t="s">
        <v>220</v>
      </c>
      <c r="CJ7" s="39" t="s">
        <v>220</v>
      </c>
      <c r="CN7" s="93" t="s">
        <v>300</v>
      </c>
      <c r="CO7" s="39" t="s">
        <v>301</v>
      </c>
      <c r="CP7" s="39" t="s">
        <v>301</v>
      </c>
      <c r="CQ7" s="39" t="s">
        <v>273</v>
      </c>
      <c r="CR7" s="39" t="s">
        <v>305</v>
      </c>
      <c r="CS7" s="39" t="s">
        <v>305</v>
      </c>
      <c r="CV7" s="156" t="s">
        <v>276</v>
      </c>
      <c r="CW7" s="146"/>
      <c r="CY7" s="39" t="s">
        <v>400</v>
      </c>
      <c r="DG7" s="39" t="s">
        <v>312</v>
      </c>
      <c r="DH7" s="39" t="s">
        <v>312</v>
      </c>
      <c r="DI7" s="39" t="s">
        <v>312</v>
      </c>
      <c r="DJ7" s="39" t="s">
        <v>314</v>
      </c>
      <c r="DK7" s="39" t="s">
        <v>314</v>
      </c>
      <c r="DL7" s="39" t="s">
        <v>314</v>
      </c>
      <c r="DM7" s="39" t="s">
        <v>317</v>
      </c>
      <c r="DN7" s="39" t="s">
        <v>314</v>
      </c>
      <c r="DR7" s="39" t="s">
        <v>379</v>
      </c>
      <c r="DS7" s="39" t="s">
        <v>379</v>
      </c>
      <c r="DT7" s="39" t="s">
        <v>387</v>
      </c>
      <c r="DV7" s="39" t="s">
        <v>380</v>
      </c>
      <c r="DX7" s="39" t="s">
        <v>386</v>
      </c>
      <c r="DZ7" s="39" t="s">
        <v>385</v>
      </c>
    </row>
    <row r="8" spans="1:136" x14ac:dyDescent="0.2">
      <c r="G8" s="39" t="s">
        <v>223</v>
      </c>
      <c r="H8" s="39" t="s">
        <v>225</v>
      </c>
      <c r="N8" s="39" t="s">
        <v>223</v>
      </c>
      <c r="Q8" s="44" t="s">
        <v>223</v>
      </c>
      <c r="R8" s="39" t="s">
        <v>225</v>
      </c>
      <c r="T8" s="39"/>
      <c r="AE8" s="39" t="s">
        <v>352</v>
      </c>
      <c r="AG8" s="39" t="s">
        <v>352</v>
      </c>
      <c r="AI8" s="39" t="s">
        <v>220</v>
      </c>
      <c r="AJ8" s="39" t="s">
        <v>220</v>
      </c>
      <c r="AK8" s="39" t="s">
        <v>220</v>
      </c>
      <c r="AL8" s="39" t="s">
        <v>357</v>
      </c>
      <c r="AM8" s="39" t="s">
        <v>357</v>
      </c>
      <c r="AN8" s="133" t="s">
        <v>357</v>
      </c>
      <c r="AO8" s="147"/>
      <c r="AV8" s="46"/>
      <c r="BB8" s="39" t="s">
        <v>220</v>
      </c>
      <c r="BC8" s="39" t="s">
        <v>220</v>
      </c>
      <c r="BD8" s="39" t="s">
        <v>220</v>
      </c>
      <c r="BE8" s="39" t="s">
        <v>357</v>
      </c>
      <c r="BF8" s="39" t="s">
        <v>357</v>
      </c>
      <c r="BG8" s="133" t="s">
        <v>357</v>
      </c>
      <c r="BI8" s="93" t="s">
        <v>225</v>
      </c>
      <c r="BJ8" s="133" t="s">
        <v>225</v>
      </c>
      <c r="BL8" s="151" t="s">
        <v>292</v>
      </c>
      <c r="BM8" s="46"/>
      <c r="BU8" s="133" t="s">
        <v>297</v>
      </c>
      <c r="CA8" s="39" t="s">
        <v>372</v>
      </c>
      <c r="CB8" s="39" t="s">
        <v>373</v>
      </c>
      <c r="CD8" s="46"/>
      <c r="CE8" s="46"/>
      <c r="CF8" s="39" t="s">
        <v>371</v>
      </c>
      <c r="CG8" s="39" t="s">
        <v>374</v>
      </c>
      <c r="CH8" s="39" t="s">
        <v>374</v>
      </c>
      <c r="CI8" s="39" t="s">
        <v>376</v>
      </c>
      <c r="CJ8" s="39" t="s">
        <v>375</v>
      </c>
      <c r="CO8" s="46"/>
      <c r="CP8" s="46"/>
      <c r="CQ8" s="46"/>
      <c r="CR8" s="46"/>
      <c r="CS8" s="46"/>
      <c r="CT8" s="46" t="s">
        <v>310</v>
      </c>
      <c r="CU8" s="46"/>
      <c r="CV8" s="133" t="s">
        <v>297</v>
      </c>
      <c r="CY8" s="39" t="s">
        <v>403</v>
      </c>
      <c r="DF8" s="46" t="s">
        <v>320</v>
      </c>
      <c r="DJ8" s="39" t="s">
        <v>316</v>
      </c>
      <c r="DK8" s="39" t="s">
        <v>316</v>
      </c>
      <c r="DL8" s="39" t="s">
        <v>316</v>
      </c>
      <c r="DM8" s="39" t="s">
        <v>225</v>
      </c>
      <c r="DN8" s="39" t="s">
        <v>225</v>
      </c>
    </row>
    <row r="9" spans="1:136" x14ac:dyDescent="0.2">
      <c r="D9" s="93" t="s">
        <v>230</v>
      </c>
      <c r="E9" s="39" t="s">
        <v>231</v>
      </c>
      <c r="G9" s="39" t="s">
        <v>232</v>
      </c>
      <c r="H9" s="39" t="s">
        <v>233</v>
      </c>
      <c r="I9" s="40" t="s">
        <v>234</v>
      </c>
      <c r="K9" s="125" t="s">
        <v>230</v>
      </c>
      <c r="L9" s="39" t="s">
        <v>231</v>
      </c>
      <c r="N9" s="39" t="s">
        <v>232</v>
      </c>
      <c r="O9" s="44" t="s">
        <v>231</v>
      </c>
      <c r="Q9" s="44" t="s">
        <v>232</v>
      </c>
      <c r="R9" s="39" t="s">
        <v>233</v>
      </c>
      <c r="S9" s="39" t="s">
        <v>233</v>
      </c>
      <c r="T9" s="49" t="s">
        <v>243</v>
      </c>
      <c r="U9" s="133" t="s">
        <v>234</v>
      </c>
      <c r="W9" s="93" t="s">
        <v>230</v>
      </c>
      <c r="X9" s="39" t="s">
        <v>230</v>
      </c>
      <c r="Y9" s="39" t="s">
        <v>230</v>
      </c>
      <c r="Z9" s="39" t="s">
        <v>347</v>
      </c>
      <c r="AC9" s="39" t="s">
        <v>331</v>
      </c>
      <c r="AD9" s="39" t="s">
        <v>331</v>
      </c>
      <c r="AE9" s="39" t="s">
        <v>331</v>
      </c>
      <c r="AF9" s="39" t="s">
        <v>331</v>
      </c>
      <c r="AG9" s="39" t="s">
        <v>331</v>
      </c>
      <c r="AH9" s="39" t="s">
        <v>331</v>
      </c>
      <c r="AI9" s="39" t="s">
        <v>232</v>
      </c>
      <c r="AJ9" s="39" t="s">
        <v>232</v>
      </c>
      <c r="AK9" s="39" t="s">
        <v>232</v>
      </c>
      <c r="AL9" s="39" t="s">
        <v>232</v>
      </c>
      <c r="AM9" s="39" t="s">
        <v>232</v>
      </c>
      <c r="AN9" s="133" t="s">
        <v>232</v>
      </c>
      <c r="AO9" s="147"/>
      <c r="AP9" s="93" t="s">
        <v>230</v>
      </c>
      <c r="AQ9" s="39" t="s">
        <v>230</v>
      </c>
      <c r="AR9" s="39" t="s">
        <v>230</v>
      </c>
      <c r="AS9" s="39" t="s">
        <v>361</v>
      </c>
      <c r="AT9" s="39" t="s">
        <v>230</v>
      </c>
      <c r="AU9" s="39" t="s">
        <v>230</v>
      </c>
      <c r="AV9" s="39" t="s">
        <v>230</v>
      </c>
      <c r="AW9" s="39" t="s">
        <v>230</v>
      </c>
      <c r="AX9" s="39" t="s">
        <v>230</v>
      </c>
      <c r="AY9" s="39" t="s">
        <v>230</v>
      </c>
      <c r="AZ9" s="39" t="s">
        <v>230</v>
      </c>
      <c r="BA9" s="39" t="s">
        <v>230</v>
      </c>
      <c r="BB9" s="39" t="s">
        <v>232</v>
      </c>
      <c r="BC9" s="39" t="s">
        <v>232</v>
      </c>
      <c r="BD9" s="39" t="s">
        <v>232</v>
      </c>
      <c r="BE9" s="39" t="s">
        <v>232</v>
      </c>
      <c r="BF9" s="39" t="s">
        <v>232</v>
      </c>
      <c r="BG9" s="133" t="s">
        <v>232</v>
      </c>
      <c r="BI9" s="93" t="s">
        <v>233</v>
      </c>
      <c r="BJ9" s="133" t="s">
        <v>233</v>
      </c>
      <c r="BL9" s="93" t="s">
        <v>230</v>
      </c>
      <c r="BN9" s="39" t="s">
        <v>253</v>
      </c>
      <c r="BO9" s="39" t="s">
        <v>253</v>
      </c>
      <c r="BQ9" s="39" t="s">
        <v>253</v>
      </c>
      <c r="BR9" s="39" t="s">
        <v>253</v>
      </c>
      <c r="BX9" s="93" t="s">
        <v>253</v>
      </c>
      <c r="BY9" s="39" t="s">
        <v>253</v>
      </c>
      <c r="CG9" s="39" t="s">
        <v>364</v>
      </c>
      <c r="CH9" s="39" t="s">
        <v>364</v>
      </c>
      <c r="CI9" s="39" t="s">
        <v>45</v>
      </c>
      <c r="CJ9" s="39" t="s">
        <v>45</v>
      </c>
      <c r="CK9" s="39" t="s">
        <v>263</v>
      </c>
      <c r="CL9" s="133" t="s">
        <v>264</v>
      </c>
      <c r="CN9" s="93" t="s">
        <v>253</v>
      </c>
      <c r="CO9" s="39" t="s">
        <v>302</v>
      </c>
      <c r="CP9" s="39" t="s">
        <v>302</v>
      </c>
      <c r="CQ9" s="39" t="s">
        <v>253</v>
      </c>
      <c r="CR9" s="39" t="s">
        <v>302</v>
      </c>
      <c r="CS9" s="39" t="s">
        <v>302</v>
      </c>
      <c r="CU9" s="46"/>
      <c r="CV9" s="133" t="s">
        <v>233</v>
      </c>
      <c r="DE9" s="125" t="s">
        <v>253</v>
      </c>
      <c r="DF9" s="39" t="s">
        <v>253</v>
      </c>
      <c r="DG9" s="39" t="s">
        <v>230</v>
      </c>
      <c r="DH9" s="39" t="s">
        <v>230</v>
      </c>
      <c r="DI9" s="39" t="s">
        <v>230</v>
      </c>
      <c r="DJ9" s="39" t="s">
        <v>230</v>
      </c>
      <c r="DK9" s="39" t="s">
        <v>230</v>
      </c>
      <c r="DL9" s="39" t="s">
        <v>230</v>
      </c>
      <c r="DM9" s="39" t="s">
        <v>232</v>
      </c>
      <c r="DN9" s="39" t="s">
        <v>232</v>
      </c>
      <c r="DT9" s="47" t="s">
        <v>389</v>
      </c>
    </row>
    <row r="10" spans="1:136" x14ac:dyDescent="0.2">
      <c r="B10" s="85" t="s">
        <v>228</v>
      </c>
      <c r="D10" s="93" t="s">
        <v>228</v>
      </c>
      <c r="E10" s="39" t="s">
        <v>235</v>
      </c>
      <c r="F10" s="39" t="s">
        <v>228</v>
      </c>
      <c r="G10" s="39" t="s">
        <v>228</v>
      </c>
      <c r="H10" s="39" t="s">
        <v>219</v>
      </c>
      <c r="I10" s="40" t="s">
        <v>227</v>
      </c>
      <c r="K10" s="125" t="s">
        <v>228</v>
      </c>
      <c r="L10" s="39" t="s">
        <v>235</v>
      </c>
      <c r="M10" s="39" t="s">
        <v>228</v>
      </c>
      <c r="N10" s="39" t="s">
        <v>228</v>
      </c>
      <c r="O10" s="44" t="s">
        <v>235</v>
      </c>
      <c r="P10" s="44" t="s">
        <v>228</v>
      </c>
      <c r="Q10" s="44" t="s">
        <v>228</v>
      </c>
      <c r="R10" s="39" t="s">
        <v>219</v>
      </c>
      <c r="S10" s="39" t="s">
        <v>219</v>
      </c>
      <c r="T10" s="45" t="s">
        <v>244</v>
      </c>
      <c r="U10" s="133" t="s">
        <v>227</v>
      </c>
      <c r="W10" s="93" t="s">
        <v>228</v>
      </c>
      <c r="X10" s="39" t="s">
        <v>228</v>
      </c>
      <c r="Y10" s="39" t="s">
        <v>228</v>
      </c>
      <c r="Z10" s="39" t="s">
        <v>348</v>
      </c>
      <c r="AA10" s="39" t="s">
        <v>228</v>
      </c>
      <c r="AB10" s="39" t="s">
        <v>228</v>
      </c>
      <c r="AC10" s="39" t="s">
        <v>228</v>
      </c>
      <c r="AD10" s="39" t="s">
        <v>228</v>
      </c>
      <c r="AE10" s="39" t="s">
        <v>228</v>
      </c>
      <c r="AF10" s="39" t="s">
        <v>228</v>
      </c>
      <c r="AG10" s="39" t="s">
        <v>228</v>
      </c>
      <c r="AH10" s="39" t="s">
        <v>228</v>
      </c>
      <c r="AI10" s="39" t="s">
        <v>228</v>
      </c>
      <c r="AJ10" s="39" t="s">
        <v>228</v>
      </c>
      <c r="AK10" s="39" t="s">
        <v>228</v>
      </c>
      <c r="AL10" s="39" t="s">
        <v>228</v>
      </c>
      <c r="AM10" s="39" t="s">
        <v>228</v>
      </c>
      <c r="AN10" s="133" t="s">
        <v>228</v>
      </c>
      <c r="AO10" s="147"/>
      <c r="AP10" s="93" t="s">
        <v>228</v>
      </c>
      <c r="AQ10" s="39" t="s">
        <v>228</v>
      </c>
      <c r="AR10" s="39" t="s">
        <v>228</v>
      </c>
      <c r="AT10" s="39" t="s">
        <v>228</v>
      </c>
      <c r="AU10" s="39" t="s">
        <v>228</v>
      </c>
      <c r="AV10" s="39" t="s">
        <v>228</v>
      </c>
      <c r="AW10" s="39" t="s">
        <v>228</v>
      </c>
      <c r="AX10" s="39" t="s">
        <v>228</v>
      </c>
      <c r="AY10" s="39" t="s">
        <v>228</v>
      </c>
      <c r="AZ10" s="39" t="s">
        <v>228</v>
      </c>
      <c r="BA10" s="39" t="s">
        <v>228</v>
      </c>
      <c r="BB10" s="39" t="s">
        <v>228</v>
      </c>
      <c r="BC10" s="39" t="s">
        <v>228</v>
      </c>
      <c r="BD10" s="39" t="s">
        <v>228</v>
      </c>
      <c r="BE10" s="39" t="s">
        <v>228</v>
      </c>
      <c r="BF10" s="39" t="s">
        <v>228</v>
      </c>
      <c r="BG10" s="133" t="s">
        <v>228</v>
      </c>
      <c r="BI10" s="93" t="s">
        <v>219</v>
      </c>
      <c r="BJ10" s="133" t="s">
        <v>219</v>
      </c>
      <c r="BL10" s="93" t="s">
        <v>228</v>
      </c>
      <c r="BN10" s="39" t="s">
        <v>235</v>
      </c>
      <c r="BO10" s="39" t="s">
        <v>228</v>
      </c>
      <c r="BQ10" s="39" t="s">
        <v>235</v>
      </c>
      <c r="BR10" s="39" t="s">
        <v>228</v>
      </c>
      <c r="BU10" s="133" t="s">
        <v>304</v>
      </c>
      <c r="BX10" s="93" t="s">
        <v>228</v>
      </c>
      <c r="BY10" s="39" t="s">
        <v>228</v>
      </c>
      <c r="BZ10" s="39" t="s">
        <v>323</v>
      </c>
      <c r="CA10" s="39" t="s">
        <v>228</v>
      </c>
      <c r="CB10" s="39" t="s">
        <v>228</v>
      </c>
      <c r="CC10" s="39" t="s">
        <v>228</v>
      </c>
      <c r="CD10" s="39" t="s">
        <v>323</v>
      </c>
      <c r="CE10" s="39" t="s">
        <v>228</v>
      </c>
      <c r="CF10" s="39" t="s">
        <v>228</v>
      </c>
      <c r="CG10" s="39" t="s">
        <v>228</v>
      </c>
      <c r="CH10" s="39" t="s">
        <v>228</v>
      </c>
      <c r="CI10" s="39" t="s">
        <v>228</v>
      </c>
      <c r="CJ10" s="39" t="s">
        <v>228</v>
      </c>
      <c r="CK10" s="39" t="s">
        <v>233</v>
      </c>
      <c r="CL10" s="133" t="s">
        <v>233</v>
      </c>
      <c r="CN10" s="93" t="s">
        <v>228</v>
      </c>
      <c r="CO10" s="39" t="s">
        <v>235</v>
      </c>
      <c r="CP10" s="39" t="s">
        <v>228</v>
      </c>
      <c r="CQ10" s="39" t="s">
        <v>228</v>
      </c>
      <c r="CR10" s="39" t="s">
        <v>235</v>
      </c>
      <c r="CS10" s="39" t="s">
        <v>228</v>
      </c>
      <c r="CV10" s="133" t="s">
        <v>219</v>
      </c>
      <c r="CX10" s="93" t="s">
        <v>228</v>
      </c>
      <c r="CY10" s="39" t="s">
        <v>404</v>
      </c>
      <c r="CZ10" s="39" t="s">
        <v>228</v>
      </c>
      <c r="DB10" s="39" t="s">
        <v>228</v>
      </c>
      <c r="DC10" s="133" t="s">
        <v>404</v>
      </c>
      <c r="DE10" s="125" t="s">
        <v>228</v>
      </c>
      <c r="DF10" s="39" t="s">
        <v>228</v>
      </c>
      <c r="DG10" s="39" t="s">
        <v>235</v>
      </c>
      <c r="DH10" s="39" t="s">
        <v>228</v>
      </c>
      <c r="DI10" s="39" t="s">
        <v>228</v>
      </c>
      <c r="DJ10" s="39" t="s">
        <v>235</v>
      </c>
      <c r="DK10" s="39" t="s">
        <v>228</v>
      </c>
      <c r="DL10" s="39" t="s">
        <v>228</v>
      </c>
      <c r="DM10" s="39" t="s">
        <v>228</v>
      </c>
      <c r="DN10" s="39" t="s">
        <v>228</v>
      </c>
      <c r="DR10" s="39" t="s">
        <v>228</v>
      </c>
      <c r="DS10" s="39" t="s">
        <v>228</v>
      </c>
      <c r="DT10" s="39" t="s">
        <v>228</v>
      </c>
      <c r="DV10" s="39" t="s">
        <v>323</v>
      </c>
      <c r="DW10" s="39" t="s">
        <v>228</v>
      </c>
      <c r="DX10" s="39" t="s">
        <v>323</v>
      </c>
      <c r="DY10" s="39" t="s">
        <v>228</v>
      </c>
      <c r="DZ10" s="39" t="s">
        <v>323</v>
      </c>
      <c r="EA10" s="39" t="s">
        <v>228</v>
      </c>
      <c r="EF10" s="34" t="s">
        <v>277</v>
      </c>
    </row>
    <row r="11" spans="1:136" s="61" customFormat="1" x14ac:dyDescent="0.2">
      <c r="A11" s="83" t="s">
        <v>75</v>
      </c>
      <c r="B11" s="86" t="s">
        <v>239</v>
      </c>
      <c r="C11" s="106"/>
      <c r="D11" s="98" t="s">
        <v>238</v>
      </c>
      <c r="E11" s="62" t="s">
        <v>238</v>
      </c>
      <c r="F11" s="62" t="s">
        <v>238</v>
      </c>
      <c r="G11" s="62" t="s">
        <v>238</v>
      </c>
      <c r="H11" s="62"/>
      <c r="I11" s="118"/>
      <c r="J11" s="123"/>
      <c r="K11" s="130" t="s">
        <v>238</v>
      </c>
      <c r="L11" s="62" t="s">
        <v>238</v>
      </c>
      <c r="M11" s="62" t="s">
        <v>238</v>
      </c>
      <c r="N11" s="62" t="s">
        <v>238</v>
      </c>
      <c r="O11" s="63" t="s">
        <v>238</v>
      </c>
      <c r="P11" s="63" t="s">
        <v>238</v>
      </c>
      <c r="Q11" s="63" t="s">
        <v>238</v>
      </c>
      <c r="R11" s="62"/>
      <c r="S11" s="62"/>
      <c r="T11" s="64"/>
      <c r="U11" s="138"/>
      <c r="V11" s="106"/>
      <c r="W11" s="98" t="s">
        <v>238</v>
      </c>
      <c r="X11" s="62" t="s">
        <v>332</v>
      </c>
      <c r="Y11" s="62" t="s">
        <v>238</v>
      </c>
      <c r="Z11" s="62" t="s">
        <v>238</v>
      </c>
      <c r="AA11" s="62" t="s">
        <v>332</v>
      </c>
      <c r="AB11" s="62" t="s">
        <v>238</v>
      </c>
      <c r="AC11" s="62" t="s">
        <v>332</v>
      </c>
      <c r="AD11" s="62" t="s">
        <v>238</v>
      </c>
      <c r="AE11" s="62" t="s">
        <v>332</v>
      </c>
      <c r="AF11" s="62" t="s">
        <v>238</v>
      </c>
      <c r="AG11" s="62" t="s">
        <v>332</v>
      </c>
      <c r="AH11" s="62" t="s">
        <v>238</v>
      </c>
      <c r="AI11" s="62" t="s">
        <v>238</v>
      </c>
      <c r="AJ11" s="62" t="s">
        <v>238</v>
      </c>
      <c r="AK11" s="62" t="s">
        <v>238</v>
      </c>
      <c r="AL11" s="62" t="s">
        <v>238</v>
      </c>
      <c r="AM11" s="62" t="s">
        <v>238</v>
      </c>
      <c r="AN11" s="138" t="s">
        <v>238</v>
      </c>
      <c r="AO11" s="106"/>
      <c r="AP11" s="98" t="s">
        <v>238</v>
      </c>
      <c r="AQ11" s="62" t="s">
        <v>332</v>
      </c>
      <c r="AR11" s="62" t="s">
        <v>238</v>
      </c>
      <c r="AS11" s="62"/>
      <c r="AT11" s="62" t="s">
        <v>332</v>
      </c>
      <c r="AU11" s="62" t="s">
        <v>238</v>
      </c>
      <c r="AV11" s="62" t="s">
        <v>332</v>
      </c>
      <c r="AW11" s="62" t="s">
        <v>238</v>
      </c>
      <c r="AX11" s="62" t="s">
        <v>332</v>
      </c>
      <c r="AY11" s="62" t="s">
        <v>238</v>
      </c>
      <c r="AZ11" s="62" t="s">
        <v>332</v>
      </c>
      <c r="BA11" s="62" t="s">
        <v>238</v>
      </c>
      <c r="BB11" s="62" t="s">
        <v>238</v>
      </c>
      <c r="BC11" s="62" t="s">
        <v>238</v>
      </c>
      <c r="BD11" s="62" t="s">
        <v>238</v>
      </c>
      <c r="BE11" s="62" t="s">
        <v>238</v>
      </c>
      <c r="BF11" s="62" t="s">
        <v>238</v>
      </c>
      <c r="BG11" s="138" t="s">
        <v>238</v>
      </c>
      <c r="BH11" s="31"/>
      <c r="BI11" s="98"/>
      <c r="BJ11" s="138"/>
      <c r="BK11" s="106"/>
      <c r="BL11" s="98" t="s">
        <v>291</v>
      </c>
      <c r="BM11" s="62"/>
      <c r="BN11" s="62" t="s">
        <v>293</v>
      </c>
      <c r="BO11" s="62" t="s">
        <v>293</v>
      </c>
      <c r="BP11" s="62"/>
      <c r="BQ11" s="62" t="s">
        <v>293</v>
      </c>
      <c r="BR11" s="62" t="s">
        <v>293</v>
      </c>
      <c r="BS11" s="62"/>
      <c r="BT11" s="62"/>
      <c r="BU11" s="153" t="s">
        <v>299</v>
      </c>
      <c r="BV11" s="154"/>
      <c r="BW11" s="83"/>
      <c r="BX11" s="98" t="s">
        <v>254</v>
      </c>
      <c r="BY11" s="62" t="s">
        <v>324</v>
      </c>
      <c r="BZ11" s="62" t="s">
        <v>396</v>
      </c>
      <c r="CA11" s="62" t="s">
        <v>322</v>
      </c>
      <c r="CB11" s="62" t="s">
        <v>367</v>
      </c>
      <c r="CC11" s="62" t="s">
        <v>367</v>
      </c>
      <c r="CD11" s="62" t="s">
        <v>238</v>
      </c>
      <c r="CE11" s="62" t="s">
        <v>238</v>
      </c>
      <c r="CF11" s="62" t="s">
        <v>367</v>
      </c>
      <c r="CG11" s="62" t="s">
        <v>367</v>
      </c>
      <c r="CH11" s="62" t="s">
        <v>367</v>
      </c>
      <c r="CI11" s="62" t="s">
        <v>367</v>
      </c>
      <c r="CJ11" s="62" t="s">
        <v>367</v>
      </c>
      <c r="CK11" s="62" t="s">
        <v>219</v>
      </c>
      <c r="CL11" s="138" t="s">
        <v>219</v>
      </c>
      <c r="CM11" s="106"/>
      <c r="CN11" s="98" t="s">
        <v>325</v>
      </c>
      <c r="CO11" s="62" t="s">
        <v>326</v>
      </c>
      <c r="CP11" s="62" t="s">
        <v>303</v>
      </c>
      <c r="CQ11" s="62" t="s">
        <v>254</v>
      </c>
      <c r="CR11" s="62" t="s">
        <v>303</v>
      </c>
      <c r="CS11" s="62" t="s">
        <v>303</v>
      </c>
      <c r="CT11" s="62"/>
      <c r="CU11" s="62"/>
      <c r="CV11" s="138"/>
      <c r="CW11" s="106"/>
      <c r="CX11" s="98" t="s">
        <v>328</v>
      </c>
      <c r="CY11" s="62" t="s">
        <v>401</v>
      </c>
      <c r="CZ11" s="62" t="s">
        <v>401</v>
      </c>
      <c r="DA11" s="62"/>
      <c r="DB11" s="62" t="s">
        <v>328</v>
      </c>
      <c r="DC11" s="138" t="s">
        <v>401</v>
      </c>
      <c r="DD11" s="106"/>
      <c r="DE11" s="130" t="s">
        <v>311</v>
      </c>
      <c r="DF11" s="62" t="s">
        <v>319</v>
      </c>
      <c r="DG11" s="62" t="s">
        <v>313</v>
      </c>
      <c r="DH11" s="62" t="s">
        <v>313</v>
      </c>
      <c r="DI11" s="62" t="s">
        <v>318</v>
      </c>
      <c r="DJ11" s="62" t="s">
        <v>313</v>
      </c>
      <c r="DK11" s="62" t="s">
        <v>313</v>
      </c>
      <c r="DL11" s="62" t="s">
        <v>318</v>
      </c>
      <c r="DM11" s="62" t="s">
        <v>318</v>
      </c>
      <c r="DN11" s="62" t="s">
        <v>318</v>
      </c>
      <c r="DO11" s="118"/>
      <c r="DP11" s="112"/>
      <c r="DR11" s="62" t="s">
        <v>381</v>
      </c>
      <c r="DS11" s="62" t="s">
        <v>382</v>
      </c>
      <c r="DT11" s="62" t="s">
        <v>388</v>
      </c>
      <c r="DU11" s="62"/>
      <c r="DV11" s="62" t="s">
        <v>383</v>
      </c>
      <c r="DW11" s="62" t="s">
        <v>384</v>
      </c>
      <c r="DX11" s="62" t="s">
        <v>383</v>
      </c>
      <c r="DY11" s="62" t="s">
        <v>318</v>
      </c>
      <c r="DZ11" s="62" t="s">
        <v>313</v>
      </c>
      <c r="EA11" s="62" t="s">
        <v>318</v>
      </c>
    </row>
    <row r="12" spans="1:136" s="35" customFormat="1" x14ac:dyDescent="0.2">
      <c r="A12" s="84">
        <v>1501</v>
      </c>
      <c r="B12" s="87">
        <v>18.8</v>
      </c>
      <c r="C12" s="107"/>
      <c r="D12" s="99">
        <v>212.3</v>
      </c>
      <c r="E12" s="55"/>
      <c r="F12" s="55"/>
      <c r="G12" s="37"/>
      <c r="H12" s="37"/>
      <c r="I12" s="38"/>
      <c r="J12" s="124"/>
      <c r="K12" s="131"/>
      <c r="L12" s="37"/>
      <c r="M12" s="37"/>
      <c r="N12" s="37"/>
      <c r="O12" s="56"/>
      <c r="P12" s="56"/>
      <c r="Q12" s="56"/>
      <c r="R12" s="37"/>
      <c r="S12" s="37"/>
      <c r="T12" s="57"/>
      <c r="U12" s="139"/>
      <c r="V12" s="107"/>
      <c r="W12" s="140">
        <v>245.8</v>
      </c>
      <c r="X12" s="58">
        <v>0.10572043010752688</v>
      </c>
      <c r="Y12" s="58">
        <f>X12*2918.16</f>
        <v>308.50913032258063</v>
      </c>
      <c r="Z12" s="37">
        <f>W12/X12</f>
        <v>2325</v>
      </c>
      <c r="AA12" s="37"/>
      <c r="AB12" s="37"/>
      <c r="AC12" s="58">
        <v>0.13617824729891956</v>
      </c>
      <c r="AD12" s="58">
        <f>AC12*Z12</f>
        <v>316.61442496998797</v>
      </c>
      <c r="AE12" s="58"/>
      <c r="AF12" s="37"/>
      <c r="AG12" s="37"/>
      <c r="AH12" s="37"/>
      <c r="AI12" s="58">
        <f>AD12-W12</f>
        <v>70.814424969987954</v>
      </c>
      <c r="AJ12" s="37"/>
      <c r="AK12" s="37"/>
      <c r="AL12" s="58"/>
      <c r="AM12" s="58"/>
      <c r="AN12" s="139"/>
      <c r="AO12" s="107"/>
      <c r="AP12" s="140">
        <v>134.1</v>
      </c>
      <c r="AQ12" s="58">
        <v>5.7677419354838708E-2</v>
      </c>
      <c r="AR12" s="58">
        <v>134.1</v>
      </c>
      <c r="AS12" s="58">
        <f>AP12/AQ12</f>
        <v>2325</v>
      </c>
      <c r="AT12" s="37"/>
      <c r="AU12" s="58"/>
      <c r="AV12" s="37"/>
      <c r="AW12" s="37"/>
      <c r="AX12" s="58">
        <v>0.10426147058823529</v>
      </c>
      <c r="AY12" s="37">
        <f t="shared" ref="AY12:AY17" si="0">AX12*2325</f>
        <v>242.40791911764705</v>
      </c>
      <c r="AZ12" s="58">
        <v>0.20315743859649121</v>
      </c>
      <c r="BA12" s="37">
        <f t="shared" ref="BA12:BA43" si="1">AZ12*2325</f>
        <v>472.34104473684209</v>
      </c>
      <c r="BB12" s="37"/>
      <c r="BC12" s="37">
        <f>AY12-AP12</f>
        <v>108.30791911764706</v>
      </c>
      <c r="BD12" s="37">
        <f>BA12-AR12</f>
        <v>338.24104473684213</v>
      </c>
      <c r="BE12" s="37"/>
      <c r="BF12" s="37"/>
      <c r="BG12" s="139"/>
      <c r="BH12" s="3"/>
      <c r="BI12" s="140"/>
      <c r="BJ12" s="139"/>
      <c r="BK12" s="107"/>
      <c r="BL12" s="140"/>
      <c r="BM12" s="37"/>
      <c r="BN12" s="37"/>
      <c r="BO12" s="37"/>
      <c r="BP12" s="37"/>
      <c r="BQ12" s="37"/>
      <c r="BR12" s="37"/>
      <c r="BS12" s="37"/>
      <c r="BT12" s="37"/>
      <c r="BU12" s="139"/>
      <c r="BV12" s="92"/>
      <c r="BW12" s="84"/>
      <c r="BX12" s="155"/>
      <c r="BY12" s="37"/>
      <c r="BZ12" s="37">
        <v>3.3</v>
      </c>
      <c r="CA12" s="37">
        <f t="shared" ref="CA12:CA43" si="2">(BZ12*B12)/833</f>
        <v>7.4477791116446576E-2</v>
      </c>
      <c r="CB12" s="59">
        <v>8.6554732049830121E-2</v>
      </c>
      <c r="CC12" s="60"/>
      <c r="CD12" s="37"/>
      <c r="CE12" s="37"/>
      <c r="CF12" s="37"/>
      <c r="CG12" s="37"/>
      <c r="CH12" s="37"/>
      <c r="CI12" s="37"/>
      <c r="CJ12" s="37"/>
      <c r="CK12" s="37"/>
      <c r="CL12" s="139"/>
      <c r="CM12" s="107"/>
      <c r="CN12" s="140"/>
      <c r="CO12" s="37"/>
      <c r="CP12" s="37"/>
      <c r="CQ12" s="37"/>
      <c r="CR12" s="37"/>
      <c r="CS12" s="37"/>
      <c r="CT12" s="37"/>
      <c r="CU12" s="37"/>
      <c r="CV12" s="139"/>
      <c r="CW12" s="107"/>
      <c r="CX12" s="140"/>
      <c r="CY12" s="37"/>
      <c r="CZ12" s="37"/>
      <c r="DA12" s="37"/>
      <c r="DB12" s="37"/>
      <c r="DC12" s="139"/>
      <c r="DD12" s="107"/>
      <c r="DE12" s="131"/>
      <c r="DF12" s="37"/>
      <c r="DG12" s="37"/>
      <c r="DH12" s="37"/>
      <c r="DI12" s="37"/>
      <c r="DJ12" s="37"/>
      <c r="DK12" s="37"/>
      <c r="DL12" s="37"/>
      <c r="DM12" s="37"/>
      <c r="DN12" s="37"/>
      <c r="DO12" s="38"/>
      <c r="DP12" s="113"/>
      <c r="DR12" s="37"/>
      <c r="DS12" s="37"/>
      <c r="DT12" s="37"/>
      <c r="DU12" s="37"/>
      <c r="DV12" s="37"/>
      <c r="DW12" s="37"/>
      <c r="DX12" s="37"/>
      <c r="DY12" s="37"/>
      <c r="DZ12" s="37"/>
      <c r="EA12" s="37"/>
    </row>
    <row r="13" spans="1:136" x14ac:dyDescent="0.2">
      <c r="A13" s="36">
        <v>1502</v>
      </c>
      <c r="B13" s="88">
        <v>18.8</v>
      </c>
      <c r="D13" s="100"/>
      <c r="W13" s="93">
        <v>215.9</v>
      </c>
      <c r="X13" s="39">
        <v>9.2860215053763448E-2</v>
      </c>
      <c r="Y13" s="50">
        <f>X13*2918.16</f>
        <v>270.98096516129033</v>
      </c>
      <c r="Z13" s="39">
        <f>W13/X13</f>
        <v>2325</v>
      </c>
      <c r="AC13" s="50">
        <v>0.15107274309723887</v>
      </c>
      <c r="AD13" s="50">
        <f>AC13*Z13</f>
        <v>351.24412770108034</v>
      </c>
      <c r="AE13" s="50"/>
      <c r="AI13" s="50">
        <f>AD13-W13</f>
        <v>135.34412770108034</v>
      </c>
      <c r="AL13" s="50"/>
      <c r="AM13" s="50"/>
      <c r="AP13" s="93">
        <v>115.3</v>
      </c>
      <c r="AQ13" s="50">
        <v>4.9591397849462364E-2</v>
      </c>
      <c r="AR13" s="50">
        <v>115.3</v>
      </c>
      <c r="AS13" s="50">
        <f>AP13/AQ13</f>
        <v>2325</v>
      </c>
      <c r="AU13" s="50"/>
      <c r="AX13" s="50">
        <v>9.0984091476590617E-2</v>
      </c>
      <c r="AY13" s="39">
        <f t="shared" si="0"/>
        <v>211.53801268307319</v>
      </c>
      <c r="AZ13" s="50">
        <v>0.20315743859649121</v>
      </c>
      <c r="BA13" s="39">
        <f t="shared" si="1"/>
        <v>472.34104473684209</v>
      </c>
      <c r="BC13" s="39">
        <f>AY13-AP13</f>
        <v>96.238012683073194</v>
      </c>
      <c r="BD13" s="39">
        <f>BA13-AR13</f>
        <v>357.04104473684208</v>
      </c>
      <c r="BX13" s="100"/>
      <c r="BZ13" s="39">
        <v>3.3</v>
      </c>
      <c r="CA13" s="39">
        <f t="shared" si="2"/>
        <v>7.4477791116446576E-2</v>
      </c>
      <c r="CB13" s="51">
        <v>8.1608747361268399E-2</v>
      </c>
      <c r="CC13" s="52"/>
      <c r="EE13" s="48" t="s">
        <v>405</v>
      </c>
    </row>
    <row r="14" spans="1:136" x14ac:dyDescent="0.2">
      <c r="A14" s="36">
        <v>1503</v>
      </c>
      <c r="B14" s="88">
        <v>18.8</v>
      </c>
      <c r="D14" s="100"/>
      <c r="AC14" s="50">
        <v>0.14681717286914764</v>
      </c>
      <c r="AD14" s="50">
        <f t="shared" ref="AD14:AD45" si="3">AC14*2325</f>
        <v>341.34992692076827</v>
      </c>
      <c r="AE14" s="50"/>
      <c r="AI14" s="50"/>
      <c r="AL14" s="50"/>
      <c r="AM14" s="50"/>
      <c r="AX14" s="50">
        <v>8.9366974789915954E-2</v>
      </c>
      <c r="AY14" s="39">
        <f t="shared" si="0"/>
        <v>207.77821638655459</v>
      </c>
      <c r="AZ14" s="50">
        <v>0.20605968771929822</v>
      </c>
      <c r="BA14" s="39">
        <f t="shared" si="1"/>
        <v>479.0887739473684</v>
      </c>
      <c r="BX14" s="100"/>
      <c r="BZ14" s="39">
        <v>3.3</v>
      </c>
      <c r="CA14" s="39">
        <f t="shared" si="2"/>
        <v>7.4477791116446576E-2</v>
      </c>
      <c r="CB14" s="51">
        <v>8.0035024960362397E-2</v>
      </c>
      <c r="CC14" s="52"/>
      <c r="EE14" s="34" t="s">
        <v>279</v>
      </c>
    </row>
    <row r="15" spans="1:136" x14ac:dyDescent="0.2">
      <c r="A15" s="36">
        <v>1504</v>
      </c>
      <c r="B15" s="88">
        <v>18.8</v>
      </c>
      <c r="D15" s="100"/>
      <c r="AC15" s="50">
        <v>0.14894495798319327</v>
      </c>
      <c r="AD15" s="50">
        <f t="shared" si="3"/>
        <v>346.29702731092436</v>
      </c>
      <c r="AE15" s="50"/>
      <c r="AI15" s="50"/>
      <c r="AL15" s="50"/>
      <c r="AM15" s="50"/>
      <c r="AX15" s="50">
        <v>8.4090067707082827E-2</v>
      </c>
      <c r="AY15" s="39">
        <f t="shared" si="0"/>
        <v>195.50940741896758</v>
      </c>
      <c r="AZ15" s="50">
        <v>0.18090686198830408</v>
      </c>
      <c r="BA15" s="39">
        <f t="shared" si="1"/>
        <v>420.60845412280696</v>
      </c>
      <c r="BX15" s="101">
        <v>119.1</v>
      </c>
      <c r="BY15" s="39">
        <f>BX15/1040</f>
        <v>0.11451923076923076</v>
      </c>
      <c r="BZ15" s="39">
        <v>3</v>
      </c>
      <c r="CA15" s="39">
        <f t="shared" si="2"/>
        <v>6.7707082833133259E-2</v>
      </c>
      <c r="CB15" s="51"/>
      <c r="CC15" s="52"/>
      <c r="CI15" s="39">
        <f>BY15-CA15</f>
        <v>4.6812147936097503E-2</v>
      </c>
      <c r="EE15" s="65" t="s">
        <v>280</v>
      </c>
    </row>
    <row r="16" spans="1:136" x14ac:dyDescent="0.2">
      <c r="A16" s="36">
        <v>1505</v>
      </c>
      <c r="B16" s="88">
        <v>18.8</v>
      </c>
      <c r="D16" s="100"/>
      <c r="AC16" s="50">
        <v>0.16171166866746697</v>
      </c>
      <c r="AD16" s="50">
        <f t="shared" si="3"/>
        <v>375.97962965186071</v>
      </c>
      <c r="AE16" s="50"/>
      <c r="AI16" s="50"/>
      <c r="AL16" s="50"/>
      <c r="AM16" s="50"/>
      <c r="AX16" s="50">
        <v>9.0473423049219681E-2</v>
      </c>
      <c r="AY16" s="39">
        <f t="shared" si="0"/>
        <v>210.35070858943575</v>
      </c>
      <c r="AZ16" s="50">
        <v>0.17897202923976607</v>
      </c>
      <c r="BA16" s="39">
        <f t="shared" si="1"/>
        <v>416.10996798245611</v>
      </c>
      <c r="BX16" s="100"/>
      <c r="BZ16" s="39">
        <v>4.1749999999999998</v>
      </c>
      <c r="CA16" s="39">
        <f t="shared" si="2"/>
        <v>9.4225690276110441E-2</v>
      </c>
      <c r="CB16" s="51">
        <v>8.6554732049830121E-2</v>
      </c>
      <c r="CC16" s="52"/>
      <c r="ED16" s="164"/>
      <c r="EE16" s="3" t="s">
        <v>252</v>
      </c>
      <c r="EF16" s="108"/>
    </row>
    <row r="17" spans="1:136" x14ac:dyDescent="0.2">
      <c r="A17" s="36">
        <v>1506</v>
      </c>
      <c r="B17" s="88">
        <v>18.8</v>
      </c>
      <c r="D17" s="100"/>
      <c r="AC17" s="50">
        <v>0.15320052821128449</v>
      </c>
      <c r="AD17" s="50">
        <f t="shared" si="3"/>
        <v>356.19122809123644</v>
      </c>
      <c r="AE17" s="50"/>
      <c r="AI17" s="50"/>
      <c r="AL17" s="50"/>
      <c r="AM17" s="50"/>
      <c r="AX17" s="50">
        <v>8.9366974789915954E-2</v>
      </c>
      <c r="AY17" s="39">
        <f t="shared" si="0"/>
        <v>207.77821638655459</v>
      </c>
      <c r="AZ17" s="50">
        <v>0.20122260584795321</v>
      </c>
      <c r="BA17" s="39">
        <f t="shared" si="1"/>
        <v>467.84255859649119</v>
      </c>
      <c r="BX17" s="100"/>
      <c r="BZ17" s="39">
        <v>3.35</v>
      </c>
      <c r="CA17" s="39">
        <f t="shared" si="2"/>
        <v>7.5606242496998807E-2</v>
      </c>
      <c r="CB17" s="51">
        <v>0.10116786862967157</v>
      </c>
      <c r="CC17" s="52"/>
      <c r="ED17" s="164"/>
      <c r="EE17" s="3" t="s">
        <v>251</v>
      </c>
      <c r="EF17" s="108"/>
    </row>
    <row r="18" spans="1:136" x14ac:dyDescent="0.2">
      <c r="A18" s="36">
        <v>1507</v>
      </c>
      <c r="B18" s="88">
        <v>18.8</v>
      </c>
      <c r="D18" s="100"/>
      <c r="AC18" s="50">
        <v>0.14715761848739495</v>
      </c>
      <c r="AD18" s="50">
        <f t="shared" si="3"/>
        <v>342.14146298319326</v>
      </c>
      <c r="AE18" s="50"/>
      <c r="AI18" s="50"/>
      <c r="AL18" s="50"/>
      <c r="AM18" s="50"/>
      <c r="AZ18" s="50">
        <v>0.16639561637426897</v>
      </c>
      <c r="BA18" s="39">
        <f t="shared" si="1"/>
        <v>386.86980807017534</v>
      </c>
      <c r="BX18" s="100"/>
      <c r="BZ18" s="39">
        <v>3.4</v>
      </c>
      <c r="CA18" s="39">
        <f t="shared" si="2"/>
        <v>7.6734693877551025E-2</v>
      </c>
      <c r="CB18" s="51">
        <v>8.9926994337485841E-2</v>
      </c>
      <c r="CC18" s="52"/>
      <c r="ED18" s="164"/>
      <c r="EE18" s="3" t="s">
        <v>237</v>
      </c>
      <c r="EF18" s="108"/>
    </row>
    <row r="19" spans="1:136" x14ac:dyDescent="0.2">
      <c r="A19" s="36">
        <v>1508</v>
      </c>
      <c r="B19" s="88">
        <v>18.8</v>
      </c>
      <c r="D19" s="100"/>
      <c r="AC19" s="50">
        <v>0.14894495798319327</v>
      </c>
      <c r="AD19" s="50">
        <f t="shared" si="3"/>
        <v>346.29702731092436</v>
      </c>
      <c r="AE19" s="50"/>
      <c r="AI19" s="50"/>
      <c r="AL19" s="50"/>
      <c r="AM19" s="50"/>
      <c r="AX19" s="50">
        <v>9.2601208163265308E-2</v>
      </c>
      <c r="AY19" s="39">
        <f t="shared" ref="AY19:AY25" si="4">AX19*2325</f>
        <v>215.29780897959185</v>
      </c>
      <c r="AZ19" s="50">
        <v>0.19735294035087717</v>
      </c>
      <c r="BA19" s="39">
        <f t="shared" si="1"/>
        <v>458.84558631578943</v>
      </c>
      <c r="BX19" s="100"/>
      <c r="BZ19" s="39">
        <v>3.75</v>
      </c>
      <c r="CA19" s="39">
        <f t="shared" si="2"/>
        <v>8.4633853541416573E-2</v>
      </c>
      <c r="CB19" s="51"/>
      <c r="CC19" s="52"/>
      <c r="ED19" s="164"/>
      <c r="EE19" s="3" t="s">
        <v>274</v>
      </c>
      <c r="EF19" s="108"/>
    </row>
    <row r="20" spans="1:136" x14ac:dyDescent="0.2">
      <c r="A20" s="36">
        <v>1509</v>
      </c>
      <c r="B20" s="88">
        <v>18.8</v>
      </c>
      <c r="D20" s="100"/>
      <c r="AC20" s="50">
        <v>0.117028181272509</v>
      </c>
      <c r="AD20" s="50">
        <f t="shared" si="3"/>
        <v>272.0905214585834</v>
      </c>
      <c r="AE20" s="50"/>
      <c r="AI20" s="50"/>
      <c r="AL20" s="50"/>
      <c r="AM20" s="50"/>
      <c r="AX20" s="50">
        <v>6.8599792076830729E-2</v>
      </c>
      <c r="AY20" s="39">
        <f t="shared" si="4"/>
        <v>159.49451657863145</v>
      </c>
      <c r="AZ20" s="50">
        <v>0.15478661988304093</v>
      </c>
      <c r="BA20" s="39">
        <f t="shared" si="1"/>
        <v>359.87889122807019</v>
      </c>
      <c r="BX20" s="100"/>
      <c r="BZ20" s="39">
        <v>3.875</v>
      </c>
      <c r="CA20" s="39">
        <f t="shared" si="2"/>
        <v>8.7454981992797123E-2</v>
      </c>
      <c r="CB20" s="51">
        <v>0.10566421834654587</v>
      </c>
      <c r="CC20" s="52"/>
      <c r="ED20" s="164"/>
      <c r="EE20" s="3" t="s">
        <v>281</v>
      </c>
      <c r="EF20" s="108"/>
    </row>
    <row r="21" spans="1:136" x14ac:dyDescent="0.2">
      <c r="A21" s="36">
        <v>1510</v>
      </c>
      <c r="B21" s="88">
        <v>18.8</v>
      </c>
      <c r="D21" s="100"/>
      <c r="AC21" s="50">
        <v>0.10000590036014405</v>
      </c>
      <c r="AD21" s="50">
        <f t="shared" si="3"/>
        <v>232.51371833733492</v>
      </c>
      <c r="AE21" s="50"/>
      <c r="AI21" s="50"/>
      <c r="AL21" s="50"/>
      <c r="AM21" s="50"/>
      <c r="AX21" s="50">
        <v>6.2812216566626639E-2</v>
      </c>
      <c r="AY21" s="39">
        <f t="shared" si="4"/>
        <v>146.03840351740695</v>
      </c>
      <c r="AZ21" s="50">
        <v>0.13543829239766081</v>
      </c>
      <c r="BA21" s="39">
        <f t="shared" si="1"/>
        <v>314.89402982456136</v>
      </c>
      <c r="BX21" s="100"/>
      <c r="BZ21" s="39">
        <v>3.2</v>
      </c>
      <c r="CA21" s="39">
        <f t="shared" si="2"/>
        <v>7.2220888355342142E-2</v>
      </c>
      <c r="CB21" s="51">
        <v>8.7229184507361265E-2</v>
      </c>
      <c r="CC21" s="52"/>
      <c r="ED21" s="164"/>
      <c r="EE21" s="3" t="s">
        <v>315</v>
      </c>
      <c r="EF21" s="108"/>
    </row>
    <row r="22" spans="1:136" x14ac:dyDescent="0.2">
      <c r="A22" s="36">
        <v>1511</v>
      </c>
      <c r="B22" s="88">
        <v>18.8</v>
      </c>
      <c r="D22" s="101">
        <v>134.1</v>
      </c>
      <c r="AC22" s="50">
        <v>0.11915596638655461</v>
      </c>
      <c r="AD22" s="50">
        <f t="shared" si="3"/>
        <v>277.03762184873949</v>
      </c>
      <c r="AE22" s="50"/>
      <c r="AI22" s="50"/>
      <c r="AL22" s="50"/>
      <c r="AM22" s="50"/>
      <c r="AP22" s="93">
        <v>89.4</v>
      </c>
      <c r="AQ22" s="50">
        <v>3.845161290322581E-2</v>
      </c>
      <c r="AR22" s="50">
        <v>89.4</v>
      </c>
      <c r="AS22" s="50">
        <f>AP22/AQ22</f>
        <v>2325</v>
      </c>
      <c r="AU22" s="50"/>
      <c r="AX22" s="50">
        <v>8.29836194477791E-2</v>
      </c>
      <c r="AY22" s="39">
        <f t="shared" si="4"/>
        <v>192.93691521608642</v>
      </c>
      <c r="AZ22" s="50">
        <v>0.19735294035087717</v>
      </c>
      <c r="BA22" s="39">
        <f t="shared" si="1"/>
        <v>458.84558631578943</v>
      </c>
      <c r="BC22" s="39">
        <f>AY22-AP22</f>
        <v>103.53691521608641</v>
      </c>
      <c r="BD22" s="39">
        <f>BA22-AR22</f>
        <v>369.44558631578946</v>
      </c>
      <c r="BX22" s="100"/>
      <c r="BZ22" s="39">
        <v>3.125</v>
      </c>
      <c r="CA22" s="39">
        <f t="shared" si="2"/>
        <v>7.0528211284513809E-2</v>
      </c>
      <c r="CB22" s="51">
        <v>7.9360572502831253E-2</v>
      </c>
      <c r="CC22" s="52"/>
      <c r="ED22" s="164"/>
      <c r="EE22" s="3" t="s">
        <v>340</v>
      </c>
      <c r="EF22" s="108"/>
    </row>
    <row r="23" spans="1:136" x14ac:dyDescent="0.2">
      <c r="A23" s="36">
        <v>1512</v>
      </c>
      <c r="B23" s="88">
        <v>18.8</v>
      </c>
      <c r="D23" s="100"/>
      <c r="AC23" s="50">
        <v>0.15958388355342135</v>
      </c>
      <c r="AD23" s="50">
        <f t="shared" si="3"/>
        <v>371.03252926170461</v>
      </c>
      <c r="AE23" s="50"/>
      <c r="AI23" s="50"/>
      <c r="AL23" s="50"/>
      <c r="AM23" s="50"/>
      <c r="AS23" s="50"/>
      <c r="AX23" s="50">
        <v>9.3622545018007194E-2</v>
      </c>
      <c r="AY23" s="39">
        <f t="shared" si="4"/>
        <v>217.67241716686672</v>
      </c>
      <c r="AZ23" s="50">
        <v>0.18961360935672514</v>
      </c>
      <c r="BA23" s="39">
        <f t="shared" si="1"/>
        <v>440.85164175438592</v>
      </c>
      <c r="BX23" s="100"/>
      <c r="BZ23" s="39">
        <v>3.15</v>
      </c>
      <c r="CA23" s="39">
        <f t="shared" si="2"/>
        <v>7.109243697478991E-2</v>
      </c>
      <c r="CB23" s="51">
        <v>7.8686120045300109E-2</v>
      </c>
      <c r="CC23" s="52"/>
      <c r="ED23" s="164"/>
      <c r="EE23" s="3" t="s">
        <v>365</v>
      </c>
      <c r="EF23" s="108"/>
    </row>
    <row r="24" spans="1:136" x14ac:dyDescent="0.2">
      <c r="A24" s="36">
        <v>1513</v>
      </c>
      <c r="B24" s="88">
        <v>18.8</v>
      </c>
      <c r="D24" s="100"/>
      <c r="AC24" s="50">
        <v>0.17132925738295315</v>
      </c>
      <c r="AD24" s="50">
        <f t="shared" si="3"/>
        <v>398.34052341536608</v>
      </c>
      <c r="AE24" s="50"/>
      <c r="AI24" s="50"/>
      <c r="AL24" s="50"/>
      <c r="AM24" s="50"/>
      <c r="AX24" s="50">
        <v>0.10111234861944778</v>
      </c>
      <c r="AY24" s="39">
        <f t="shared" si="4"/>
        <v>235.08621054021609</v>
      </c>
      <c r="AZ24" s="50">
        <v>0.18187427836257308</v>
      </c>
      <c r="BA24" s="39">
        <f t="shared" si="1"/>
        <v>422.85769719298241</v>
      </c>
      <c r="BX24" s="100"/>
      <c r="BZ24" s="39">
        <v>3.1749999999999998</v>
      </c>
      <c r="CA24" s="39">
        <f t="shared" si="2"/>
        <v>7.1656662665066026E-2</v>
      </c>
      <c r="CB24" s="51">
        <v>7.7337215130237821E-2</v>
      </c>
      <c r="CC24" s="52"/>
      <c r="ED24" s="164"/>
      <c r="EE24" s="3" t="s">
        <v>402</v>
      </c>
      <c r="EF24" s="108"/>
    </row>
    <row r="25" spans="1:136" x14ac:dyDescent="0.2">
      <c r="A25" s="36">
        <v>1514</v>
      </c>
      <c r="B25" s="88">
        <v>18.8</v>
      </c>
      <c r="D25" s="100"/>
      <c r="AC25" s="50">
        <v>0.19575623049219687</v>
      </c>
      <c r="AD25" s="50">
        <f t="shared" si="3"/>
        <v>455.13323589435771</v>
      </c>
      <c r="AE25" s="50"/>
      <c r="AI25" s="50"/>
      <c r="AL25" s="50"/>
      <c r="AM25" s="50"/>
      <c r="AX25" s="50">
        <v>0.12128375150060022</v>
      </c>
      <c r="AY25" s="39">
        <f t="shared" si="4"/>
        <v>281.98472223889553</v>
      </c>
      <c r="AZ25" s="50">
        <v>0.22057093333333333</v>
      </c>
      <c r="BA25" s="39">
        <f t="shared" si="1"/>
        <v>512.82741999999996</v>
      </c>
      <c r="BX25" s="100"/>
      <c r="BZ25" s="39">
        <v>3.65</v>
      </c>
      <c r="CA25" s="39">
        <f t="shared" si="2"/>
        <v>8.2376950780312125E-2</v>
      </c>
      <c r="CB25" s="51">
        <v>7.756203261608155E-2</v>
      </c>
      <c r="CC25" s="52"/>
      <c r="EE25" s="35"/>
    </row>
    <row r="26" spans="1:136" x14ac:dyDescent="0.2">
      <c r="A26" s="36">
        <v>1515</v>
      </c>
      <c r="B26" s="88">
        <v>18.8</v>
      </c>
      <c r="D26" s="100"/>
      <c r="AC26" s="50">
        <v>0.17447837935174068</v>
      </c>
      <c r="AD26" s="50">
        <f t="shared" si="3"/>
        <v>405.6622319927971</v>
      </c>
      <c r="AE26" s="50"/>
      <c r="AI26" s="50"/>
      <c r="AL26" s="50"/>
      <c r="AM26" s="50"/>
      <c r="AZ26" s="50">
        <v>0.21670126783625729</v>
      </c>
      <c r="BA26" s="39">
        <f t="shared" si="1"/>
        <v>503.83044771929821</v>
      </c>
      <c r="BX26" s="100"/>
      <c r="BZ26" s="39">
        <v>4.0999999999999996</v>
      </c>
      <c r="CA26" s="39">
        <f t="shared" si="2"/>
        <v>9.2533013205282108E-2</v>
      </c>
      <c r="CB26" s="51"/>
      <c r="CC26" s="52"/>
    </row>
    <row r="27" spans="1:136" x14ac:dyDescent="0.2">
      <c r="A27" s="36">
        <v>1516</v>
      </c>
      <c r="B27" s="88">
        <v>18.8</v>
      </c>
      <c r="D27" s="100"/>
      <c r="AC27" s="50">
        <v>0.17873394957983191</v>
      </c>
      <c r="AD27" s="50">
        <f t="shared" si="3"/>
        <v>415.55643277310918</v>
      </c>
      <c r="AE27" s="50"/>
      <c r="AI27" s="50"/>
      <c r="AL27" s="50"/>
      <c r="AM27" s="50"/>
      <c r="AX27" s="50">
        <v>9.5750330132052808E-2</v>
      </c>
      <c r="AY27" s="39">
        <f t="shared" ref="AY27:AY58" si="5">AX27*2325</f>
        <v>222.61951755702279</v>
      </c>
      <c r="AZ27" s="50">
        <v>0.20509227134502922</v>
      </c>
      <c r="BA27" s="39">
        <f t="shared" si="1"/>
        <v>476.83953087719294</v>
      </c>
      <c r="BX27" s="100"/>
      <c r="BZ27" s="39">
        <v>3.45</v>
      </c>
      <c r="CA27" s="39">
        <f t="shared" si="2"/>
        <v>7.7863145258103242E-2</v>
      </c>
      <c r="CB27" s="51">
        <v>8.4306557191392975E-2</v>
      </c>
      <c r="CC27" s="52"/>
    </row>
    <row r="28" spans="1:136" x14ac:dyDescent="0.2">
      <c r="A28" s="36">
        <v>1517</v>
      </c>
      <c r="B28" s="88">
        <v>18.8</v>
      </c>
      <c r="D28" s="100"/>
      <c r="AC28" s="50">
        <v>0.19150066026410562</v>
      </c>
      <c r="AD28" s="50">
        <f t="shared" si="3"/>
        <v>445.23903511404558</v>
      </c>
      <c r="AE28" s="50"/>
      <c r="AI28" s="50"/>
      <c r="AL28" s="50"/>
      <c r="AM28" s="50"/>
      <c r="AX28" s="50">
        <v>9.3622545018007194E-2</v>
      </c>
      <c r="AY28" s="39">
        <f t="shared" si="5"/>
        <v>217.67241716686672</v>
      </c>
      <c r="AZ28" s="50">
        <v>0.1857439438596491</v>
      </c>
      <c r="BA28" s="39">
        <f t="shared" si="1"/>
        <v>431.85466947368417</v>
      </c>
      <c r="BX28" s="101">
        <v>78</v>
      </c>
      <c r="BY28" s="39">
        <f>BX28/1040</f>
        <v>7.4999999999999997E-2</v>
      </c>
      <c r="BZ28" s="39">
        <v>3.4249999999999998</v>
      </c>
      <c r="CA28" s="39">
        <f t="shared" si="2"/>
        <v>7.7298919567827126E-2</v>
      </c>
      <c r="CB28" s="51">
        <v>7.8686120045300109E-2</v>
      </c>
      <c r="CC28" s="52"/>
      <c r="CI28" s="39">
        <f>BY28-CA28</f>
        <v>-2.298919567827129E-3</v>
      </c>
      <c r="CJ28" s="53">
        <f>BY28-CB28</f>
        <v>-3.6861200453001119E-3</v>
      </c>
    </row>
    <row r="29" spans="1:136" x14ac:dyDescent="0.2">
      <c r="A29" s="36">
        <v>1518</v>
      </c>
      <c r="B29" s="88">
        <v>18.8</v>
      </c>
      <c r="D29" s="100"/>
      <c r="AC29" s="50">
        <v>0.19575623049219687</v>
      </c>
      <c r="AD29" s="50">
        <f t="shared" si="3"/>
        <v>455.13323589435771</v>
      </c>
      <c r="AE29" s="50"/>
      <c r="AI29" s="50"/>
      <c r="AL29" s="50"/>
      <c r="AM29" s="50"/>
      <c r="AX29" s="50">
        <v>8.0855834333733487E-2</v>
      </c>
      <c r="AY29" s="39">
        <f t="shared" si="5"/>
        <v>187.98981482593035</v>
      </c>
      <c r="AZ29" s="50">
        <v>0.16446078362573097</v>
      </c>
      <c r="BA29" s="39">
        <f t="shared" si="1"/>
        <v>382.37132192982449</v>
      </c>
      <c r="BX29" s="101">
        <v>73.7</v>
      </c>
      <c r="BY29" s="39">
        <f>BX29/1040</f>
        <v>7.0865384615384622E-2</v>
      </c>
      <c r="BZ29" s="39">
        <v>3.2</v>
      </c>
      <c r="CA29" s="39">
        <f t="shared" si="2"/>
        <v>7.2220888355342142E-2</v>
      </c>
      <c r="CB29" s="51">
        <v>9.2849621653454131E-2</v>
      </c>
      <c r="CC29" s="52"/>
      <c r="CI29" s="39">
        <f>BY29-CA29</f>
        <v>-1.3555037399575198E-3</v>
      </c>
      <c r="CJ29" s="53">
        <f>BY29-CB29</f>
        <v>-2.198423703806951E-2</v>
      </c>
    </row>
    <row r="30" spans="1:136" x14ac:dyDescent="0.2">
      <c r="A30" s="36">
        <v>1519</v>
      </c>
      <c r="B30" s="88">
        <v>18.8</v>
      </c>
      <c r="D30" s="100"/>
      <c r="AC30" s="50">
        <v>0.17132925738295315</v>
      </c>
      <c r="AD30" s="50">
        <f t="shared" si="3"/>
        <v>398.34052341536608</v>
      </c>
      <c r="AE30" s="50"/>
      <c r="AI30" s="50"/>
      <c r="AL30" s="50"/>
      <c r="AM30" s="50"/>
      <c r="AX30" s="50">
        <v>9.1494759903961581E-2</v>
      </c>
      <c r="AY30" s="39">
        <f t="shared" si="5"/>
        <v>212.72531677671068</v>
      </c>
      <c r="AZ30" s="50">
        <v>0.20799452046783623</v>
      </c>
      <c r="BA30" s="39">
        <f t="shared" si="1"/>
        <v>483.58726008771924</v>
      </c>
      <c r="BX30" s="100"/>
      <c r="BZ30" s="39">
        <v>2.95</v>
      </c>
      <c r="CA30" s="39">
        <f t="shared" si="2"/>
        <v>6.6578631452581041E-2</v>
      </c>
      <c r="CB30" s="51">
        <v>7.1716777984144955E-2</v>
      </c>
      <c r="CC30" s="52"/>
    </row>
    <row r="31" spans="1:136" x14ac:dyDescent="0.2">
      <c r="A31" s="36">
        <v>1520</v>
      </c>
      <c r="B31" s="88">
        <v>18.8</v>
      </c>
      <c r="D31" s="101">
        <v>213</v>
      </c>
      <c r="AC31" s="50">
        <v>0.20426737094837932</v>
      </c>
      <c r="AD31" s="50">
        <f t="shared" si="3"/>
        <v>474.92163745498192</v>
      </c>
      <c r="AE31" s="50"/>
      <c r="AI31" s="50"/>
      <c r="AL31" s="50"/>
      <c r="AM31" s="50"/>
      <c r="AX31" s="50">
        <v>0.12341153661464585</v>
      </c>
      <c r="AY31" s="39">
        <f t="shared" si="5"/>
        <v>286.93182262905162</v>
      </c>
      <c r="AZ31" s="50">
        <v>0.22057093333333333</v>
      </c>
      <c r="BA31" s="39">
        <f t="shared" si="1"/>
        <v>512.82741999999996</v>
      </c>
      <c r="BX31" s="101">
        <v>83.7</v>
      </c>
      <c r="BY31" s="39">
        <f>BX31/1040</f>
        <v>8.0480769230769231E-2</v>
      </c>
      <c r="BZ31" s="39">
        <v>3.15</v>
      </c>
      <c r="CA31" s="39">
        <f t="shared" si="2"/>
        <v>7.109243697478991E-2</v>
      </c>
      <c r="CB31" s="51">
        <v>8.5295754129105325E-2</v>
      </c>
      <c r="CC31" s="52"/>
      <c r="CI31" s="39">
        <f>BY31-CA31</f>
        <v>9.3883322559793203E-3</v>
      </c>
      <c r="CJ31" s="53">
        <f>BY31-CB31</f>
        <v>-4.8149848983360943E-3</v>
      </c>
    </row>
    <row r="32" spans="1:136" x14ac:dyDescent="0.2">
      <c r="A32" s="36">
        <v>1521</v>
      </c>
      <c r="B32" s="88">
        <v>18.8</v>
      </c>
      <c r="D32" s="100"/>
      <c r="AC32" s="50">
        <v>0.20579076668667462</v>
      </c>
      <c r="AD32" s="50">
        <f t="shared" si="3"/>
        <v>478.46353254651848</v>
      </c>
      <c r="AE32" s="50"/>
      <c r="AI32" s="50"/>
      <c r="AL32" s="50"/>
      <c r="AM32" s="50"/>
      <c r="AX32" s="50">
        <v>9.0331142599897093E-2</v>
      </c>
      <c r="AY32" s="39">
        <f t="shared" si="5"/>
        <v>210.01990654476074</v>
      </c>
      <c r="AZ32" s="50">
        <v>0.19601521783625728</v>
      </c>
      <c r="BA32" s="39">
        <f t="shared" si="1"/>
        <v>455.73538146929815</v>
      </c>
      <c r="BX32" s="100"/>
      <c r="BZ32" s="39">
        <v>6</v>
      </c>
      <c r="CA32" s="39">
        <f t="shared" si="2"/>
        <v>0.13541416566626652</v>
      </c>
      <c r="CB32" s="51">
        <v>9.8919693771234427E-2</v>
      </c>
      <c r="CC32" s="52"/>
    </row>
    <row r="33" spans="1:110" x14ac:dyDescent="0.2">
      <c r="A33" s="36">
        <v>1522</v>
      </c>
      <c r="B33" s="88">
        <v>18.8</v>
      </c>
      <c r="D33" s="100"/>
      <c r="AC33" s="50">
        <v>0.20579076668667462</v>
      </c>
      <c r="AD33" s="50">
        <f t="shared" si="3"/>
        <v>478.46353254651848</v>
      </c>
      <c r="AE33" s="50"/>
      <c r="AI33" s="50"/>
      <c r="AL33" s="50"/>
      <c r="AM33" s="50"/>
      <c r="AX33" s="50">
        <v>9.0331142599897093E-2</v>
      </c>
      <c r="AY33" s="39">
        <f t="shared" si="5"/>
        <v>210.01990654476074</v>
      </c>
      <c r="AZ33" s="50">
        <v>0.22775101500974654</v>
      </c>
      <c r="BA33" s="39">
        <f t="shared" si="1"/>
        <v>529.52110989766072</v>
      </c>
      <c r="BX33" s="100"/>
      <c r="BZ33" s="39">
        <v>5.375</v>
      </c>
      <c r="CA33" s="39">
        <f t="shared" si="2"/>
        <v>0.12130852340936374</v>
      </c>
      <c r="CB33" s="51">
        <v>0.12879255839467721</v>
      </c>
      <c r="CC33" s="52"/>
    </row>
    <row r="34" spans="1:110" x14ac:dyDescent="0.2">
      <c r="A34" s="36">
        <v>1523</v>
      </c>
      <c r="B34" s="88">
        <v>18.8</v>
      </c>
      <c r="D34" s="100"/>
      <c r="AC34" s="50">
        <v>0.20735103187703649</v>
      </c>
      <c r="AD34" s="50">
        <f t="shared" si="3"/>
        <v>482.09114911410984</v>
      </c>
      <c r="AE34" s="50"/>
      <c r="AI34" s="50"/>
      <c r="AL34" s="50"/>
      <c r="AM34" s="50"/>
      <c r="AX34" s="50">
        <v>0.10675498670896928</v>
      </c>
      <c r="AY34" s="39">
        <f t="shared" si="5"/>
        <v>248.20534409835358</v>
      </c>
      <c r="AZ34" s="50">
        <v>0.20814949322612084</v>
      </c>
      <c r="BA34" s="39">
        <f t="shared" si="1"/>
        <v>483.94757175073096</v>
      </c>
      <c r="BX34" s="100"/>
      <c r="BZ34" s="39">
        <v>5.2</v>
      </c>
      <c r="CA34" s="39">
        <f t="shared" si="2"/>
        <v>0.11735894357743099</v>
      </c>
      <c r="CB34" s="51">
        <v>0.12882509546206114</v>
      </c>
      <c r="CC34" s="52"/>
    </row>
    <row r="35" spans="1:110" x14ac:dyDescent="0.2">
      <c r="A35" s="36">
        <v>1524</v>
      </c>
      <c r="B35" s="88">
        <v>18.8</v>
      </c>
      <c r="D35" s="100"/>
      <c r="AC35" s="50">
        <v>0.20636560123049216</v>
      </c>
      <c r="AD35" s="50">
        <f t="shared" si="3"/>
        <v>479.80002286089427</v>
      </c>
      <c r="AE35" s="50"/>
      <c r="AI35" s="50"/>
      <c r="AL35" s="50"/>
      <c r="AM35" s="50"/>
      <c r="AX35" s="50">
        <v>0.10059604516806721</v>
      </c>
      <c r="AY35" s="39">
        <f t="shared" si="5"/>
        <v>233.88580501575626</v>
      </c>
      <c r="AZ35" s="50">
        <v>0.25762000058479528</v>
      </c>
      <c r="BA35" s="39">
        <f t="shared" si="1"/>
        <v>598.96650135964899</v>
      </c>
      <c r="BX35" s="100"/>
      <c r="BZ35" s="39">
        <v>8.125</v>
      </c>
      <c r="CA35" s="39">
        <f t="shared" si="2"/>
        <v>0.1833733493397359</v>
      </c>
      <c r="CB35" s="51">
        <v>0.12513756115855038</v>
      </c>
      <c r="CC35" s="52"/>
    </row>
    <row r="36" spans="1:110" x14ac:dyDescent="0.2">
      <c r="A36" s="36">
        <v>1525</v>
      </c>
      <c r="B36" s="88">
        <v>18.8</v>
      </c>
      <c r="D36" s="100"/>
      <c r="AC36" s="50">
        <v>0.18476824622706223</v>
      </c>
      <c r="AD36" s="50">
        <f t="shared" si="3"/>
        <v>429.58617247791966</v>
      </c>
      <c r="AE36" s="50"/>
      <c r="AI36" s="50"/>
      <c r="AL36" s="50"/>
      <c r="AM36" s="50"/>
      <c r="AX36" s="50">
        <v>0.12112585030440746</v>
      </c>
      <c r="AY36" s="39">
        <f t="shared" si="5"/>
        <v>281.61760195774735</v>
      </c>
      <c r="AZ36" s="50">
        <v>0.22775101500974654</v>
      </c>
      <c r="BA36" s="39">
        <f t="shared" si="1"/>
        <v>529.52110989766072</v>
      </c>
      <c r="BX36" s="101">
        <v>65.7</v>
      </c>
      <c r="BY36" s="39">
        <f>BX36/1040</f>
        <v>6.3173076923076929E-2</v>
      </c>
      <c r="BZ36" s="39">
        <v>6.55</v>
      </c>
      <c r="CA36" s="39">
        <f t="shared" si="2"/>
        <v>0.14782713085234095</v>
      </c>
      <c r="CB36" s="51">
        <v>0.17624244832955832</v>
      </c>
      <c r="CC36" s="52"/>
      <c r="CI36" s="39">
        <f>BY36-CA36</f>
        <v>-8.465405392926402E-2</v>
      </c>
      <c r="CJ36" s="53">
        <f>BY36-CB36</f>
        <v>-0.11306937140648139</v>
      </c>
    </row>
    <row r="37" spans="1:110" x14ac:dyDescent="0.2">
      <c r="A37" s="36">
        <v>1526</v>
      </c>
      <c r="B37" s="88">
        <v>18.8</v>
      </c>
      <c r="D37" s="101">
        <v>246.7</v>
      </c>
      <c r="AC37" s="50">
        <v>0.19140094334162233</v>
      </c>
      <c r="AD37" s="50">
        <f t="shared" si="3"/>
        <v>445.00719326927191</v>
      </c>
      <c r="AE37" s="50"/>
      <c r="AI37" s="50"/>
      <c r="AL37" s="50"/>
      <c r="AM37" s="50"/>
      <c r="AX37" s="50">
        <v>0.10612329531812724</v>
      </c>
      <c r="AY37" s="39">
        <f t="shared" si="5"/>
        <v>246.73666161464584</v>
      </c>
      <c r="AZ37" s="50">
        <v>0.22057095984405459</v>
      </c>
      <c r="BA37" s="39">
        <f t="shared" si="1"/>
        <v>512.8274816374269</v>
      </c>
      <c r="BX37" s="101">
        <v>76.900000000000006</v>
      </c>
      <c r="BY37" s="39">
        <f>BX37/1040</f>
        <v>7.3942307692307696E-2</v>
      </c>
      <c r="BZ37" s="39">
        <v>7</v>
      </c>
      <c r="CA37" s="39">
        <f t="shared" si="2"/>
        <v>0.15798319327731092</v>
      </c>
      <c r="CB37" s="51">
        <v>0.14207852757644393</v>
      </c>
      <c r="CC37" s="52"/>
      <c r="CI37" s="39">
        <f>BY37-CA37</f>
        <v>-8.4040885585003222E-2</v>
      </c>
      <c r="CJ37" s="53">
        <f>BY37-CB37</f>
        <v>-6.8136219884136234E-2</v>
      </c>
    </row>
    <row r="38" spans="1:110" x14ac:dyDescent="0.2">
      <c r="A38" s="36">
        <v>1527</v>
      </c>
      <c r="B38" s="88">
        <v>18.8</v>
      </c>
      <c r="D38" s="100"/>
      <c r="AC38" s="50">
        <v>0.23403977855427882</v>
      </c>
      <c r="AD38" s="50">
        <f t="shared" si="3"/>
        <v>544.14248513869825</v>
      </c>
      <c r="AE38" s="50"/>
      <c r="AI38" s="50"/>
      <c r="AL38" s="50"/>
      <c r="AM38" s="50"/>
      <c r="AX38" s="50">
        <v>0.15192055800891782</v>
      </c>
      <c r="AY38" s="39">
        <f t="shared" si="5"/>
        <v>353.21529737073394</v>
      </c>
      <c r="AZ38" s="50">
        <v>0.21188311642300192</v>
      </c>
      <c r="BA38" s="39">
        <f t="shared" si="1"/>
        <v>492.62824568347946</v>
      </c>
      <c r="BX38" s="100"/>
      <c r="BZ38" s="39">
        <v>7.625</v>
      </c>
      <c r="CA38" s="39">
        <f t="shared" si="2"/>
        <v>0.17208883553421367</v>
      </c>
      <c r="CB38" s="51"/>
      <c r="CC38" s="52"/>
    </row>
    <row r="39" spans="1:110" x14ac:dyDescent="0.2">
      <c r="A39" s="36">
        <v>1528</v>
      </c>
      <c r="B39" s="88">
        <v>18.8</v>
      </c>
      <c r="D39" s="100"/>
      <c r="AC39" s="50">
        <v>0.23609275906791286</v>
      </c>
      <c r="AD39" s="50">
        <f t="shared" si="3"/>
        <v>548.91566483289739</v>
      </c>
      <c r="AE39" s="50"/>
      <c r="AI39" s="50"/>
      <c r="AL39" s="50"/>
      <c r="AM39" s="50"/>
      <c r="AX39" s="50">
        <v>0.18476824622706223</v>
      </c>
      <c r="AY39" s="39">
        <f t="shared" si="5"/>
        <v>429.58617247791966</v>
      </c>
      <c r="AZ39" s="50">
        <v>0.19414840623781673</v>
      </c>
      <c r="BA39" s="39">
        <f t="shared" si="1"/>
        <v>451.39504450292389</v>
      </c>
      <c r="BX39" s="100"/>
      <c r="BZ39" s="39">
        <v>4</v>
      </c>
      <c r="CA39" s="39">
        <f t="shared" si="2"/>
        <v>9.0276110444177673E-2</v>
      </c>
      <c r="CB39" s="51">
        <v>0.1653967592015855</v>
      </c>
      <c r="CC39" s="52"/>
    </row>
    <row r="40" spans="1:110" x14ac:dyDescent="0.2">
      <c r="A40" s="36">
        <v>1529</v>
      </c>
      <c r="B40" s="88">
        <v>18.8</v>
      </c>
      <c r="D40" s="100"/>
      <c r="AC40" s="50">
        <v>0.20529805136340248</v>
      </c>
      <c r="AD40" s="50">
        <f t="shared" si="3"/>
        <v>477.31796941991075</v>
      </c>
      <c r="AE40" s="50"/>
      <c r="AI40" s="50"/>
      <c r="AL40" s="50"/>
      <c r="AM40" s="50"/>
      <c r="AX40" s="50">
        <v>0.10576955606242495</v>
      </c>
      <c r="AY40" s="39">
        <f t="shared" si="5"/>
        <v>245.91421784513801</v>
      </c>
      <c r="AZ40" s="50">
        <v>0.20908289902534108</v>
      </c>
      <c r="BA40" s="39">
        <f t="shared" si="1"/>
        <v>486.11774023391803</v>
      </c>
      <c r="BX40" s="100"/>
      <c r="BZ40" s="39">
        <v>4.8499999999999996</v>
      </c>
      <c r="CA40" s="39">
        <f t="shared" si="2"/>
        <v>0.10945978391356542</v>
      </c>
      <c r="CB40" s="51">
        <v>8.6429296660815391E-2</v>
      </c>
      <c r="CC40" s="52"/>
      <c r="DC40" s="133">
        <v>192</v>
      </c>
    </row>
    <row r="41" spans="1:110" x14ac:dyDescent="0.2">
      <c r="A41" s="36">
        <v>1530</v>
      </c>
      <c r="B41" s="88">
        <v>18.8</v>
      </c>
      <c r="D41" s="100"/>
      <c r="AC41" s="50">
        <v>7.4728490696278505E-3</v>
      </c>
      <c r="AD41" s="50">
        <f t="shared" si="3"/>
        <v>17.374374086884753</v>
      </c>
      <c r="AE41" s="50"/>
      <c r="AI41" s="50"/>
      <c r="AL41" s="50"/>
      <c r="AM41" s="50"/>
      <c r="AP41" s="93">
        <v>205.4</v>
      </c>
      <c r="AQ41" s="50">
        <v>8.8344086021505383E-2</v>
      </c>
      <c r="AR41" s="50">
        <v>205.4</v>
      </c>
      <c r="AS41" s="50">
        <f>AP41/AQ41</f>
        <v>2325</v>
      </c>
      <c r="AU41" s="50"/>
      <c r="AX41" s="50">
        <v>0.10264902568170124</v>
      </c>
      <c r="AY41" s="39">
        <f t="shared" si="5"/>
        <v>238.65898470995538</v>
      </c>
      <c r="AZ41" s="50">
        <v>0.20534927582846002</v>
      </c>
      <c r="BA41" s="39">
        <f t="shared" si="1"/>
        <v>477.43706630116952</v>
      </c>
      <c r="BC41" s="39">
        <f>AY41-AP41</f>
        <v>33.258984709955371</v>
      </c>
      <c r="BD41" s="39">
        <f>BA41-AR41</f>
        <v>272.03706630116949</v>
      </c>
      <c r="BX41" s="100"/>
      <c r="BZ41" s="39">
        <v>5.625</v>
      </c>
      <c r="CA41" s="39">
        <f t="shared" si="2"/>
        <v>0.12695078031212484</v>
      </c>
      <c r="CB41" s="51">
        <v>0.10507303627180067</v>
      </c>
      <c r="CC41" s="52"/>
      <c r="CY41" s="39">
        <v>104</v>
      </c>
      <c r="CZ41" s="39">
        <f>CY41*B41</f>
        <v>1955.2</v>
      </c>
    </row>
    <row r="42" spans="1:110" x14ac:dyDescent="0.2">
      <c r="A42" s="36">
        <v>1531</v>
      </c>
      <c r="B42" s="88">
        <v>18.8</v>
      </c>
      <c r="D42" s="100"/>
      <c r="W42" s="93">
        <v>393.2</v>
      </c>
      <c r="X42" s="50">
        <v>0.16911827956989248</v>
      </c>
      <c r="Y42" s="50">
        <f>X42*2918.16</f>
        <v>493.51419870967743</v>
      </c>
      <c r="Z42" s="39">
        <f>W42/X42</f>
        <v>2325</v>
      </c>
      <c r="AC42" s="50">
        <v>0.17737751637797974</v>
      </c>
      <c r="AD42" s="50">
        <f t="shared" si="3"/>
        <v>412.40272557880292</v>
      </c>
      <c r="AE42" s="50"/>
      <c r="AI42" s="50">
        <f>AD42-W42</f>
        <v>19.202725578802927</v>
      </c>
      <c r="AL42" s="50"/>
      <c r="AM42" s="50"/>
      <c r="AP42" s="93">
        <v>206.5</v>
      </c>
      <c r="AQ42" s="50">
        <v>8.8817204301075273E-2</v>
      </c>
      <c r="AR42" s="50">
        <v>206.5</v>
      </c>
      <c r="AS42" s="50">
        <f>AP42/AQ42</f>
        <v>2325</v>
      </c>
      <c r="AU42" s="50"/>
      <c r="AX42" s="50">
        <v>0.10018544906534041</v>
      </c>
      <c r="AY42" s="39">
        <f t="shared" si="5"/>
        <v>232.93116907691646</v>
      </c>
      <c r="AZ42" s="50">
        <v>0.27068768177387909</v>
      </c>
      <c r="BA42" s="39">
        <f t="shared" si="1"/>
        <v>629.34886012426887</v>
      </c>
      <c r="BC42" s="39">
        <f>AY42-AP42</f>
        <v>26.431169076916461</v>
      </c>
      <c r="BD42" s="39">
        <f>BA42-AR42</f>
        <v>422.84886012426887</v>
      </c>
      <c r="BX42" s="101">
        <v>71.3</v>
      </c>
      <c r="BY42" s="39">
        <f>BX42/1040</f>
        <v>6.8557692307692306E-2</v>
      </c>
      <c r="BZ42" s="39">
        <v>4.3</v>
      </c>
      <c r="CA42" s="39">
        <f t="shared" si="2"/>
        <v>9.7046818727491005E-2</v>
      </c>
      <c r="CB42" s="51">
        <v>0.12201400268969421</v>
      </c>
      <c r="CC42" s="52"/>
      <c r="CI42" s="39">
        <f>BY42-CA42</f>
        <v>-2.8489126419798699E-2</v>
      </c>
      <c r="CJ42" s="53">
        <f>BY42-CB42</f>
        <v>-5.3456310382001909E-2</v>
      </c>
      <c r="DE42" s="163">
        <v>18.47</v>
      </c>
      <c r="DF42" s="43">
        <f>DE42*0.434</f>
        <v>8.015979999999999</v>
      </c>
    </row>
    <row r="43" spans="1:110" x14ac:dyDescent="0.2">
      <c r="A43" s="36">
        <v>1532</v>
      </c>
      <c r="B43" s="88">
        <v>18.8</v>
      </c>
      <c r="D43" s="100"/>
      <c r="X43" s="39" t="s">
        <v>277</v>
      </c>
      <c r="Y43" s="50"/>
      <c r="AC43" s="50">
        <v>0.19708612930886638</v>
      </c>
      <c r="AD43" s="50">
        <f t="shared" si="3"/>
        <v>458.22525064311435</v>
      </c>
      <c r="AE43" s="50"/>
      <c r="AI43" s="50"/>
      <c r="AL43" s="50"/>
      <c r="AM43" s="50"/>
      <c r="AP43" s="93">
        <v>196.6</v>
      </c>
      <c r="AQ43" s="50">
        <v>8.4559139784946238E-2</v>
      </c>
      <c r="AR43" s="50">
        <v>196.6</v>
      </c>
      <c r="AS43" s="50">
        <f>AP43/AQ43</f>
        <v>2325</v>
      </c>
      <c r="AU43" s="50"/>
      <c r="AX43" s="50">
        <v>0.10839737111987652</v>
      </c>
      <c r="AY43" s="39">
        <f t="shared" si="5"/>
        <v>252.02388785371289</v>
      </c>
      <c r="AZ43" s="50">
        <v>0.26135362378167637</v>
      </c>
      <c r="BA43" s="39">
        <f t="shared" si="1"/>
        <v>607.64717529239761</v>
      </c>
      <c r="BC43" s="39">
        <f>AY43-AP43</f>
        <v>55.423887853712898</v>
      </c>
      <c r="BD43" s="39">
        <f>BA43-AR43</f>
        <v>411.04717529239758</v>
      </c>
      <c r="BX43" s="100"/>
      <c r="BZ43" s="39">
        <v>4.3499999999999996</v>
      </c>
      <c r="CA43" s="39">
        <f t="shared" si="2"/>
        <v>9.8175270108043222E-2</v>
      </c>
      <c r="CB43" s="51">
        <v>9.3272926500566247E-2</v>
      </c>
      <c r="CC43" s="52"/>
      <c r="DE43" s="163"/>
      <c r="DF43" s="43"/>
    </row>
    <row r="44" spans="1:110" x14ac:dyDescent="0.2">
      <c r="A44" s="36">
        <v>1533</v>
      </c>
      <c r="B44" s="88">
        <v>18.8</v>
      </c>
      <c r="D44" s="100"/>
      <c r="X44" s="39" t="s">
        <v>277</v>
      </c>
      <c r="AC44" s="50">
        <v>0.15274175021437145</v>
      </c>
      <c r="AD44" s="50">
        <f t="shared" si="3"/>
        <v>355.12456924841359</v>
      </c>
      <c r="AE44" s="50"/>
      <c r="AI44" s="50"/>
      <c r="AL44" s="50"/>
      <c r="AM44" s="50"/>
      <c r="AX44" s="50">
        <v>7.5549682901732113E-2</v>
      </c>
      <c r="AY44" s="39">
        <f t="shared" si="5"/>
        <v>175.65301274652717</v>
      </c>
      <c r="AZ44" s="50">
        <v>0.25015275419103311</v>
      </c>
      <c r="BA44" s="39">
        <f t="shared" ref="BA44:BA74" si="6">AZ44*2325</f>
        <v>581.60515349415198</v>
      </c>
      <c r="BX44" s="100"/>
      <c r="BZ44" s="39">
        <v>4</v>
      </c>
      <c r="CA44" s="39">
        <f t="shared" ref="CA44:CA75" si="7">(BZ44*B44)/833</f>
        <v>9.0276110444177673E-2</v>
      </c>
      <c r="CB44" s="51">
        <v>9.435749541336351E-2</v>
      </c>
      <c r="CC44" s="52"/>
      <c r="DC44" s="133">
        <v>120</v>
      </c>
      <c r="DE44" s="163"/>
      <c r="DF44" s="43"/>
    </row>
    <row r="45" spans="1:110" x14ac:dyDescent="0.2">
      <c r="A45" s="36">
        <v>1534</v>
      </c>
      <c r="B45" s="88">
        <v>18.8</v>
      </c>
      <c r="D45" s="100"/>
      <c r="X45" s="39" t="s">
        <v>277</v>
      </c>
      <c r="AC45" s="50">
        <v>0.13631790610529923</v>
      </c>
      <c r="AD45" s="50">
        <f t="shared" si="3"/>
        <v>316.93913169482073</v>
      </c>
      <c r="AE45" s="50"/>
      <c r="AI45" s="50"/>
      <c r="AL45" s="50"/>
      <c r="AM45" s="50"/>
      <c r="AX45" s="50">
        <v>8.3761604956268207E-2</v>
      </c>
      <c r="AY45" s="39">
        <f t="shared" si="5"/>
        <v>194.74573152332357</v>
      </c>
      <c r="AZ45" s="50">
        <v>0.20534927582846002</v>
      </c>
      <c r="BA45" s="39">
        <f t="shared" si="6"/>
        <v>477.43706630116952</v>
      </c>
      <c r="BX45" s="100"/>
      <c r="BZ45" s="39">
        <v>3.44</v>
      </c>
      <c r="CA45" s="39">
        <f t="shared" si="7"/>
        <v>7.7637454981992787E-2</v>
      </c>
      <c r="CB45" s="51">
        <v>8.6765513023782548E-2</v>
      </c>
      <c r="CC45" s="52"/>
      <c r="DC45" s="133">
        <v>124</v>
      </c>
      <c r="DE45" s="163"/>
      <c r="DF45" s="43"/>
    </row>
    <row r="46" spans="1:110" x14ac:dyDescent="0.2">
      <c r="A46" s="36">
        <v>1535</v>
      </c>
      <c r="B46" s="88">
        <v>18.8</v>
      </c>
      <c r="D46" s="100"/>
      <c r="X46" s="39" t="s">
        <v>277</v>
      </c>
      <c r="AC46" s="50">
        <v>0.14452982815983534</v>
      </c>
      <c r="AD46" s="50">
        <f t="shared" ref="AD46:AD75" si="8">AC46*2325</f>
        <v>336.03185047161719</v>
      </c>
      <c r="AE46" s="50"/>
      <c r="AI46" s="50"/>
      <c r="AL46" s="50"/>
      <c r="AM46" s="50"/>
      <c r="AX46" s="50">
        <v>7.8834451723546542E-2</v>
      </c>
      <c r="AY46" s="39">
        <f t="shared" si="5"/>
        <v>183.29010025724571</v>
      </c>
      <c r="AZ46" s="50">
        <v>0.23895188460038985</v>
      </c>
      <c r="BA46" s="39">
        <f t="shared" si="6"/>
        <v>555.56313169590635</v>
      </c>
      <c r="BX46" s="100"/>
      <c r="BZ46" s="39">
        <v>3.25</v>
      </c>
      <c r="CA46" s="39">
        <f t="shared" si="7"/>
        <v>7.3349339735894359E-2</v>
      </c>
      <c r="CB46" s="51">
        <v>7.4618341200453006E-2</v>
      </c>
      <c r="CC46" s="52"/>
      <c r="DC46" s="133">
        <v>124</v>
      </c>
      <c r="DE46" s="163"/>
      <c r="DF46" s="43"/>
    </row>
    <row r="47" spans="1:110" x14ac:dyDescent="0.2">
      <c r="A47" s="36">
        <v>1536</v>
      </c>
      <c r="B47" s="88">
        <v>18.8</v>
      </c>
      <c r="D47" s="100"/>
      <c r="X47" s="39" t="s">
        <v>277</v>
      </c>
      <c r="AC47" s="50">
        <v>0.17901990078888697</v>
      </c>
      <c r="AD47" s="50">
        <f t="shared" si="8"/>
        <v>416.22126933416217</v>
      </c>
      <c r="AE47" s="50"/>
      <c r="AI47" s="50"/>
      <c r="AL47" s="50"/>
      <c r="AM47" s="50"/>
      <c r="AX47" s="50">
        <v>9.5258295832618745E-2</v>
      </c>
      <c r="AY47" s="39">
        <f t="shared" si="5"/>
        <v>221.47553781083857</v>
      </c>
      <c r="AZ47" s="50">
        <v>0.23895188460038985</v>
      </c>
      <c r="BA47" s="39">
        <f t="shared" si="6"/>
        <v>555.56313169590635</v>
      </c>
      <c r="BX47" s="100"/>
      <c r="BZ47" s="39">
        <v>3.23</v>
      </c>
      <c r="CA47" s="39">
        <f t="shared" si="7"/>
        <v>7.2897959183673477E-2</v>
      </c>
      <c r="CB47" s="51">
        <v>7.049697933182332E-2</v>
      </c>
      <c r="CC47" s="52"/>
      <c r="DC47" s="133">
        <v>120</v>
      </c>
      <c r="DE47" s="163"/>
      <c r="DF47" s="43"/>
    </row>
    <row r="48" spans="1:110" x14ac:dyDescent="0.2">
      <c r="A48" s="36">
        <v>1537</v>
      </c>
      <c r="B48" s="88">
        <v>18.8</v>
      </c>
      <c r="D48" s="100"/>
      <c r="X48" s="39" t="s">
        <v>277</v>
      </c>
      <c r="AC48" s="50">
        <v>0.13631790610529923</v>
      </c>
      <c r="AD48" s="50">
        <f t="shared" si="8"/>
        <v>316.93913169482073</v>
      </c>
      <c r="AE48" s="50"/>
      <c r="AI48" s="50"/>
      <c r="AL48" s="50"/>
      <c r="AM48" s="50"/>
      <c r="AX48" s="50">
        <v>7.8834451723546542E-2</v>
      </c>
      <c r="AY48" s="39">
        <f t="shared" si="5"/>
        <v>183.29010025724571</v>
      </c>
      <c r="AZ48" s="50">
        <v>0.20534927582846002</v>
      </c>
      <c r="BA48" s="39">
        <f t="shared" si="6"/>
        <v>477.43706630116952</v>
      </c>
      <c r="BX48" s="100"/>
      <c r="BZ48" s="39">
        <v>4</v>
      </c>
      <c r="CA48" s="39">
        <f t="shared" si="7"/>
        <v>9.0276110444177673E-2</v>
      </c>
      <c r="CB48" s="51">
        <v>7.0063151766704412E-2</v>
      </c>
      <c r="CC48" s="52"/>
      <c r="DC48" s="133">
        <v>126</v>
      </c>
      <c r="DE48" s="163"/>
      <c r="DF48" s="43"/>
    </row>
    <row r="49" spans="1:110" x14ac:dyDescent="0.2">
      <c r="A49" s="36">
        <v>1538</v>
      </c>
      <c r="B49" s="88">
        <v>18.8</v>
      </c>
      <c r="D49" s="101">
        <v>210</v>
      </c>
      <c r="X49" s="39" t="s">
        <v>277</v>
      </c>
      <c r="AC49" s="50">
        <v>0.15602651903618589</v>
      </c>
      <c r="AD49" s="50">
        <f t="shared" si="8"/>
        <v>362.76165675913222</v>
      </c>
      <c r="AE49" s="50"/>
      <c r="AI49" s="50"/>
      <c r="AL49" s="50"/>
      <c r="AM49" s="50"/>
      <c r="AP49" s="93">
        <v>175.9</v>
      </c>
      <c r="AQ49" s="50">
        <v>7.5655913978494624E-2</v>
      </c>
      <c r="AR49" s="50">
        <v>175.9</v>
      </c>
      <c r="AS49" s="50">
        <f>AP49/AQ49</f>
        <v>2325</v>
      </c>
      <c r="AU49" s="50"/>
      <c r="AX49" s="50">
        <v>9.5258295832618745E-2</v>
      </c>
      <c r="AY49" s="39">
        <f t="shared" si="5"/>
        <v>221.47553781083857</v>
      </c>
      <c r="AZ49" s="50">
        <v>0.27628811656920077</v>
      </c>
      <c r="BA49" s="39">
        <f t="shared" si="6"/>
        <v>642.36987102339174</v>
      </c>
      <c r="BC49" s="39">
        <f>AY49-AP49</f>
        <v>45.575537810838568</v>
      </c>
      <c r="BD49" s="39">
        <f>BA49-AR49</f>
        <v>466.46987102339176</v>
      </c>
      <c r="BX49" s="100"/>
      <c r="BZ49" s="39">
        <v>4.5</v>
      </c>
      <c r="CA49" s="39">
        <f t="shared" si="7"/>
        <v>0.10156062424969989</v>
      </c>
      <c r="CB49" s="51">
        <v>8.6765513023782548E-2</v>
      </c>
      <c r="CC49" s="52"/>
      <c r="CY49" s="39">
        <v>256</v>
      </c>
      <c r="CZ49" s="39">
        <f>CY49*B49</f>
        <v>4812.8</v>
      </c>
      <c r="DE49" s="163"/>
      <c r="DF49" s="43"/>
    </row>
    <row r="50" spans="1:110" x14ac:dyDescent="0.2">
      <c r="A50" s="36">
        <v>1539</v>
      </c>
      <c r="B50" s="88">
        <v>18.8</v>
      </c>
      <c r="D50" s="101">
        <v>482.8</v>
      </c>
      <c r="X50" s="39" t="s">
        <v>277</v>
      </c>
      <c r="AC50" s="50">
        <v>0.17245036314525808</v>
      </c>
      <c r="AD50" s="50">
        <f t="shared" si="8"/>
        <v>400.94709431272503</v>
      </c>
      <c r="AE50" s="50"/>
      <c r="AI50" s="50"/>
      <c r="AL50" s="50"/>
      <c r="AM50" s="50"/>
      <c r="AP50" s="93">
        <v>207.3</v>
      </c>
      <c r="AQ50" s="50">
        <v>8.9161290322580647E-2</v>
      </c>
      <c r="AR50" s="50">
        <v>207.3</v>
      </c>
      <c r="AS50" s="50">
        <f>AP50/AQ50</f>
        <v>2325</v>
      </c>
      <c r="AU50" s="50"/>
      <c r="AX50" s="50">
        <v>0.11496690876350538</v>
      </c>
      <c r="AY50" s="39">
        <f t="shared" si="5"/>
        <v>267.29806287514998</v>
      </c>
      <c r="AZ50" s="50">
        <v>0.29122260935672512</v>
      </c>
      <c r="BA50" s="39">
        <f t="shared" si="6"/>
        <v>677.09256675438587</v>
      </c>
      <c r="BC50" s="39">
        <f>AY50-AP50</f>
        <v>59.998062875149969</v>
      </c>
      <c r="BD50" s="39">
        <f>BA50-AR50</f>
        <v>469.79256675438586</v>
      </c>
      <c r="BX50" s="101">
        <v>96</v>
      </c>
      <c r="BY50" s="39">
        <f t="shared" ref="BY50:BY64" si="9">BX50/1040</f>
        <v>9.2307692307692313E-2</v>
      </c>
      <c r="BZ50" s="39">
        <v>5</v>
      </c>
      <c r="CA50" s="39">
        <f t="shared" si="7"/>
        <v>0.11284513805522209</v>
      </c>
      <c r="CB50" s="51">
        <v>9.7611202151755366E-2</v>
      </c>
      <c r="CC50" s="52"/>
      <c r="CI50" s="39">
        <f t="shared" ref="CI50:CI64" si="10">BY50-CA50</f>
        <v>-2.0537445747529776E-2</v>
      </c>
      <c r="CJ50" s="53">
        <f t="shared" ref="CJ50:CJ64" si="11">BY50-CB50</f>
        <v>-5.3035098440630535E-3</v>
      </c>
      <c r="DC50" s="133">
        <v>144</v>
      </c>
      <c r="DE50" s="163"/>
      <c r="DF50" s="43"/>
    </row>
    <row r="51" spans="1:110" x14ac:dyDescent="0.2">
      <c r="A51" s="36">
        <v>1540</v>
      </c>
      <c r="B51" s="88">
        <v>19.2</v>
      </c>
      <c r="D51" s="101">
        <v>519</v>
      </c>
      <c r="X51" s="39" t="s">
        <v>277</v>
      </c>
      <c r="AC51" s="50">
        <v>0.18066228519979419</v>
      </c>
      <c r="AD51" s="50">
        <f t="shared" si="8"/>
        <v>420.03981308952149</v>
      </c>
      <c r="AE51" s="50"/>
      <c r="AI51" s="50"/>
      <c r="AL51" s="50"/>
      <c r="AM51" s="50"/>
      <c r="AP51" s="93">
        <v>242.1</v>
      </c>
      <c r="AQ51" s="50">
        <v>0.10412903225806451</v>
      </c>
      <c r="AR51" s="50">
        <v>242.1</v>
      </c>
      <c r="AS51" s="50">
        <f>AP51/AQ51</f>
        <v>2325</v>
      </c>
      <c r="AU51" s="50"/>
      <c r="AX51" s="50">
        <v>0.10347021788715485</v>
      </c>
      <c r="AY51" s="39">
        <f t="shared" si="5"/>
        <v>240.56825658763503</v>
      </c>
      <c r="AZ51" s="50">
        <v>0.2538863773879142</v>
      </c>
      <c r="BA51" s="39">
        <f t="shared" si="6"/>
        <v>590.28582742690048</v>
      </c>
      <c r="BC51" s="39">
        <f>AY51-AP51</f>
        <v>-1.5317434123649605</v>
      </c>
      <c r="BD51" s="39">
        <f>BA51-AR51</f>
        <v>348.18582742690046</v>
      </c>
      <c r="BX51" s="101">
        <v>98.1</v>
      </c>
      <c r="BY51" s="39">
        <f t="shared" si="9"/>
        <v>9.4326923076923072E-2</v>
      </c>
      <c r="BZ51" s="39">
        <v>4</v>
      </c>
      <c r="CA51" s="39">
        <f t="shared" si="7"/>
        <v>9.2196878751500594E-2</v>
      </c>
      <c r="CB51" s="51">
        <v>0.10845689127972818</v>
      </c>
      <c r="CC51" s="52"/>
      <c r="CI51" s="39">
        <f t="shared" si="10"/>
        <v>2.1300443254224782E-3</v>
      </c>
      <c r="CJ51" s="53">
        <f t="shared" si="11"/>
        <v>-1.4129968202805113E-2</v>
      </c>
      <c r="DC51" s="133">
        <v>136</v>
      </c>
      <c r="DE51" s="163">
        <v>12.97</v>
      </c>
      <c r="DF51" s="43">
        <f t="shared" ref="DF51:DF56" si="12">DE51*0.434</f>
        <v>5.6289800000000003</v>
      </c>
    </row>
    <row r="52" spans="1:110" x14ac:dyDescent="0.2">
      <c r="A52" s="36">
        <v>1541</v>
      </c>
      <c r="B52" s="88">
        <v>19.2</v>
      </c>
      <c r="D52" s="100"/>
      <c r="X52" s="39" t="s">
        <v>277</v>
      </c>
      <c r="AC52" s="50">
        <v>0.16752320991253641</v>
      </c>
      <c r="AD52" s="50">
        <f t="shared" si="8"/>
        <v>389.49146304664714</v>
      </c>
      <c r="AE52" s="50"/>
      <c r="AI52" s="50"/>
      <c r="AL52" s="50"/>
      <c r="AM52" s="50"/>
      <c r="AP52" s="93">
        <v>263.60000000000002</v>
      </c>
      <c r="AQ52" s="50">
        <v>0.11337634408602151</v>
      </c>
      <c r="AR52" s="50">
        <v>263.60000000000002</v>
      </c>
      <c r="AS52" s="50">
        <f>AP52/AQ52</f>
        <v>2325</v>
      </c>
      <c r="AU52" s="50"/>
      <c r="AX52" s="50">
        <v>8.704637377808265E-2</v>
      </c>
      <c r="AY52" s="39">
        <f t="shared" si="5"/>
        <v>202.38281903404217</v>
      </c>
      <c r="AZ52" s="50">
        <v>0.20908289902534108</v>
      </c>
      <c r="BA52" s="39">
        <f t="shared" si="6"/>
        <v>486.11774023391803</v>
      </c>
      <c r="BC52" s="39">
        <f>AY52-AP52</f>
        <v>-61.217180965957851</v>
      </c>
      <c r="BD52" s="39">
        <f>BA52-AR52</f>
        <v>222.517740233918</v>
      </c>
      <c r="BX52" s="101">
        <v>107.9</v>
      </c>
      <c r="BY52" s="39">
        <f t="shared" si="9"/>
        <v>0.10375000000000001</v>
      </c>
      <c r="BZ52" s="39">
        <v>4.25</v>
      </c>
      <c r="CA52" s="39">
        <f t="shared" si="7"/>
        <v>9.7959183673469383E-2</v>
      </c>
      <c r="CB52" s="51">
        <v>8.6765513023782548E-2</v>
      </c>
      <c r="CC52" s="52"/>
      <c r="CI52" s="39">
        <f t="shared" si="10"/>
        <v>5.7908163265306262E-3</v>
      </c>
      <c r="CJ52" s="53">
        <f t="shared" si="11"/>
        <v>1.6984486976217461E-2</v>
      </c>
      <c r="CY52" s="39">
        <v>96</v>
      </c>
      <c r="CZ52" s="39">
        <f>CY52*B52</f>
        <v>1843.1999999999998</v>
      </c>
      <c r="DC52" s="133">
        <v>136</v>
      </c>
      <c r="DE52" s="163">
        <v>12.97</v>
      </c>
      <c r="DF52" s="43">
        <f t="shared" si="12"/>
        <v>5.6289800000000003</v>
      </c>
    </row>
    <row r="53" spans="1:110" x14ac:dyDescent="0.2">
      <c r="A53" s="36">
        <v>1542</v>
      </c>
      <c r="B53" s="88">
        <v>19.2</v>
      </c>
      <c r="D53" s="100"/>
      <c r="X53" s="39" t="s">
        <v>277</v>
      </c>
      <c r="AC53" s="50">
        <v>0.16916559432344364</v>
      </c>
      <c r="AD53" s="50">
        <f t="shared" si="8"/>
        <v>393.31000680200646</v>
      </c>
      <c r="AE53" s="50"/>
      <c r="AI53" s="50"/>
      <c r="AL53" s="50"/>
      <c r="AM53" s="50"/>
      <c r="AX53" s="50">
        <v>8.2119220545360985E-2</v>
      </c>
      <c r="AY53" s="39">
        <f t="shared" si="5"/>
        <v>190.92718776796428</v>
      </c>
      <c r="AZ53" s="50">
        <v>0.2538863773879142</v>
      </c>
      <c r="BA53" s="39">
        <f t="shared" si="6"/>
        <v>590.28582742690048</v>
      </c>
      <c r="BX53" s="101">
        <v>99.4</v>
      </c>
      <c r="BY53" s="39">
        <f t="shared" si="9"/>
        <v>9.5576923076923087E-2</v>
      </c>
      <c r="BZ53" s="39">
        <v>5</v>
      </c>
      <c r="CA53" s="39">
        <f t="shared" si="7"/>
        <v>0.11524609843937575</v>
      </c>
      <c r="CB53" s="51">
        <v>9.2188357587768957E-2</v>
      </c>
      <c r="CC53" s="52"/>
      <c r="CI53" s="39">
        <f t="shared" si="10"/>
        <v>-1.9669175362452662E-2</v>
      </c>
      <c r="CJ53" s="53">
        <f t="shared" si="11"/>
        <v>3.38856548915413E-3</v>
      </c>
      <c r="DE53" s="163">
        <v>12.97</v>
      </c>
      <c r="DF53" s="43">
        <f t="shared" si="12"/>
        <v>5.6289800000000003</v>
      </c>
    </row>
    <row r="54" spans="1:110" x14ac:dyDescent="0.2">
      <c r="A54" s="36">
        <v>1543</v>
      </c>
      <c r="B54" s="88">
        <v>19.2</v>
      </c>
      <c r="D54" s="101">
        <v>382.8</v>
      </c>
      <c r="X54" s="39" t="s">
        <v>277</v>
      </c>
      <c r="AC54" s="50">
        <v>0.17737865546218487</v>
      </c>
      <c r="AD54" s="50">
        <f t="shared" si="8"/>
        <v>412.40537394957983</v>
      </c>
      <c r="AE54" s="50"/>
      <c r="AI54" s="50"/>
      <c r="AL54" s="50"/>
      <c r="AM54" s="50"/>
      <c r="AX54" s="50">
        <v>0.11168285714285715</v>
      </c>
      <c r="AY54" s="39">
        <f t="shared" si="5"/>
        <v>259.66264285714288</v>
      </c>
      <c r="AZ54" s="50">
        <v>0.26508894931773874</v>
      </c>
      <c r="BA54" s="39">
        <f t="shared" si="6"/>
        <v>616.33180716374261</v>
      </c>
      <c r="BX54" s="101">
        <v>98.1</v>
      </c>
      <c r="BY54" s="39">
        <f t="shared" si="9"/>
        <v>9.4326923076923072E-2</v>
      </c>
      <c r="BZ54" s="39">
        <v>3.25</v>
      </c>
      <c r="CA54" s="39">
        <f t="shared" si="7"/>
        <v>7.4909963985594241E-2</v>
      </c>
      <c r="CB54" s="51">
        <v>0.10845689127972818</v>
      </c>
      <c r="CC54" s="52"/>
      <c r="CI54" s="39">
        <f t="shared" si="10"/>
        <v>1.9416959091328831E-2</v>
      </c>
      <c r="CJ54" s="53">
        <f t="shared" si="11"/>
        <v>-1.4129968202805113E-2</v>
      </c>
      <c r="DC54" s="133">
        <v>128</v>
      </c>
      <c r="DE54" s="163">
        <v>15.57</v>
      </c>
      <c r="DF54" s="43">
        <f t="shared" si="12"/>
        <v>6.7573800000000004</v>
      </c>
    </row>
    <row r="55" spans="1:110" x14ac:dyDescent="0.2">
      <c r="A55" s="36">
        <v>1544</v>
      </c>
      <c r="B55" s="88">
        <v>19.2</v>
      </c>
      <c r="D55" s="101">
        <v>493</v>
      </c>
      <c r="O55" s="39"/>
      <c r="P55" s="39"/>
      <c r="Q55" s="39"/>
      <c r="W55" s="93">
        <v>467.1</v>
      </c>
      <c r="X55" s="50">
        <v>0.20090322580645162</v>
      </c>
      <c r="Y55" s="50">
        <f>X55*2918.16</f>
        <v>586.26775741935478</v>
      </c>
      <c r="Z55" s="39">
        <f>W55/X55</f>
        <v>2325</v>
      </c>
      <c r="AC55" s="50">
        <v>0.18559063025210082</v>
      </c>
      <c r="AD55" s="50">
        <f t="shared" si="8"/>
        <v>431.49821533613442</v>
      </c>
      <c r="AE55" s="50"/>
      <c r="AG55" s="50">
        <v>0.43287158599999997</v>
      </c>
      <c r="AH55" s="50">
        <f t="shared" ref="AH55:AH90" si="13">AG55*2325</f>
        <v>1006.42643745</v>
      </c>
      <c r="AI55" s="50">
        <f>AD55-W55</f>
        <v>-35.601784663865601</v>
      </c>
      <c r="AJ55" s="39">
        <f>AH55-W55</f>
        <v>539.32643744999996</v>
      </c>
      <c r="AL55" s="50"/>
      <c r="AM55" s="50"/>
      <c r="AX55" s="50">
        <v>0.1231796218487395</v>
      </c>
      <c r="AY55" s="39">
        <f t="shared" si="5"/>
        <v>286.39262079831934</v>
      </c>
      <c r="AZ55" s="50">
        <v>0.30615906822612082</v>
      </c>
      <c r="BA55" s="39">
        <f t="shared" si="6"/>
        <v>711.81983362573089</v>
      </c>
      <c r="BX55" s="101">
        <v>150</v>
      </c>
      <c r="BY55" s="39">
        <f t="shared" si="9"/>
        <v>0.14423076923076922</v>
      </c>
      <c r="BZ55" s="39">
        <v>5.5</v>
      </c>
      <c r="CA55" s="39">
        <f t="shared" si="7"/>
        <v>0.12677070828331333</v>
      </c>
      <c r="CB55" s="51">
        <v>7.0497432049830125E-2</v>
      </c>
      <c r="CC55" s="52"/>
      <c r="CI55" s="39">
        <f t="shared" si="10"/>
        <v>1.7460060947455891E-2</v>
      </c>
      <c r="CJ55" s="53">
        <f t="shared" si="11"/>
        <v>7.3733337180939093E-2</v>
      </c>
      <c r="DC55" s="133">
        <v>144</v>
      </c>
      <c r="DE55" s="163">
        <v>12.97</v>
      </c>
      <c r="DF55" s="43">
        <f t="shared" si="12"/>
        <v>5.6289800000000003</v>
      </c>
    </row>
    <row r="56" spans="1:110" x14ac:dyDescent="0.2">
      <c r="A56" s="36">
        <v>1545</v>
      </c>
      <c r="B56" s="88">
        <v>19.2</v>
      </c>
      <c r="D56" s="101">
        <v>465.5</v>
      </c>
      <c r="X56" s="39" t="s">
        <v>277</v>
      </c>
      <c r="AC56" s="50">
        <v>0.18887542016806722</v>
      </c>
      <c r="AD56" s="50">
        <f t="shared" si="8"/>
        <v>439.13535189075628</v>
      </c>
      <c r="AE56" s="50"/>
      <c r="AG56" s="50">
        <v>0.54970860700000002</v>
      </c>
      <c r="AH56" s="50">
        <f t="shared" si="13"/>
        <v>1278.0725112750001</v>
      </c>
      <c r="AI56" s="50"/>
      <c r="AL56" s="50"/>
      <c r="AM56" s="50"/>
      <c r="AP56" s="93">
        <v>225</v>
      </c>
      <c r="AQ56" s="50">
        <v>9.6774193548387094E-2</v>
      </c>
      <c r="AR56" s="50">
        <v>225</v>
      </c>
      <c r="AS56" s="50">
        <f t="shared" ref="AS56:AS67" si="14">AP56/AQ56</f>
        <v>2325</v>
      </c>
      <c r="AU56" s="50"/>
      <c r="AX56" s="50">
        <v>0.11168285714285715</v>
      </c>
      <c r="AY56" s="39">
        <f t="shared" si="5"/>
        <v>259.66264285714288</v>
      </c>
      <c r="AZ56" s="50">
        <v>0.30242542105263154</v>
      </c>
      <c r="BA56" s="39">
        <f t="shared" si="6"/>
        <v>703.13910394736831</v>
      </c>
      <c r="BC56" s="39">
        <f t="shared" ref="BC56:BC67" si="15">AY56-AP56</f>
        <v>34.662642857142885</v>
      </c>
      <c r="BD56" s="39">
        <f t="shared" ref="BD56:BD67" si="16">BA56-AR56</f>
        <v>478.13910394736831</v>
      </c>
      <c r="BX56" s="101">
        <v>114</v>
      </c>
      <c r="BY56" s="39">
        <f t="shared" si="9"/>
        <v>0.10961538461538461</v>
      </c>
      <c r="BZ56" s="39">
        <v>5.13</v>
      </c>
      <c r="CA56" s="39">
        <f t="shared" si="7"/>
        <v>0.11824249699879952</v>
      </c>
      <c r="CB56" s="51">
        <v>0.11930334654586636</v>
      </c>
      <c r="CC56" s="52"/>
      <c r="CI56" s="39">
        <f t="shared" si="10"/>
        <v>-8.6271123834149033E-3</v>
      </c>
      <c r="CJ56" s="53">
        <f t="shared" si="11"/>
        <v>-9.6879619304817421E-3</v>
      </c>
      <c r="DE56" s="163">
        <v>12.93</v>
      </c>
      <c r="DF56" s="43">
        <f t="shared" si="12"/>
        <v>5.6116200000000003</v>
      </c>
    </row>
    <row r="57" spans="1:110" x14ac:dyDescent="0.2">
      <c r="A57" s="36">
        <v>1546</v>
      </c>
      <c r="B57" s="88">
        <v>19.2</v>
      </c>
      <c r="D57" s="101">
        <v>783.2</v>
      </c>
      <c r="W57" s="93">
        <v>421</v>
      </c>
      <c r="X57" s="50">
        <v>0.18107526881720429</v>
      </c>
      <c r="Y57" s="50">
        <f t="shared" ref="Y57:Y66" si="17">X57*2918.16</f>
        <v>528.40660645161279</v>
      </c>
      <c r="Z57" s="39">
        <f t="shared" ref="Z57:Z66" si="18">W57/X57</f>
        <v>2325</v>
      </c>
      <c r="AC57" s="50">
        <v>0.27920714285714282</v>
      </c>
      <c r="AD57" s="50">
        <f t="shared" si="8"/>
        <v>649.15660714285707</v>
      </c>
      <c r="AE57" s="50"/>
      <c r="AG57" s="50">
        <v>0.54970860700000002</v>
      </c>
      <c r="AH57" s="50">
        <f t="shared" si="13"/>
        <v>1278.0725112750001</v>
      </c>
      <c r="AI57" s="50">
        <f t="shared" ref="AI57:AI66" si="19">AD57-W57</f>
        <v>228.15660714285707</v>
      </c>
      <c r="AJ57" s="39">
        <f t="shared" ref="AJ57:AJ66" si="20">AH57-W57</f>
        <v>857.07251127500012</v>
      </c>
      <c r="AL57" s="50"/>
      <c r="AM57" s="50"/>
      <c r="AP57" s="93">
        <v>280.2</v>
      </c>
      <c r="AQ57" s="50">
        <v>0.12051612903225806</v>
      </c>
      <c r="AR57" s="50">
        <v>280.2</v>
      </c>
      <c r="AS57" s="50">
        <f t="shared" si="14"/>
        <v>2325</v>
      </c>
      <c r="AU57" s="50"/>
      <c r="AX57" s="50">
        <v>0.14781554621848739</v>
      </c>
      <c r="AY57" s="39">
        <f t="shared" si="5"/>
        <v>343.67114495798319</v>
      </c>
      <c r="AZ57" s="50">
        <v>0.37709836452241713</v>
      </c>
      <c r="BA57" s="39">
        <f t="shared" si="6"/>
        <v>876.75369751461983</v>
      </c>
      <c r="BC57" s="39">
        <f t="shared" si="15"/>
        <v>63.471144957983199</v>
      </c>
      <c r="BD57" s="39">
        <f t="shared" si="16"/>
        <v>596.5536975146199</v>
      </c>
      <c r="BX57" s="101">
        <v>50.9</v>
      </c>
      <c r="BY57" s="39">
        <f t="shared" si="9"/>
        <v>4.8942307692307688E-2</v>
      </c>
      <c r="BZ57" s="39">
        <v>5.0999999999999996</v>
      </c>
      <c r="CA57" s="39">
        <f t="shared" si="7"/>
        <v>0.11755102040816325</v>
      </c>
      <c r="CB57" s="51">
        <v>0.11127748505096263</v>
      </c>
      <c r="CC57" s="52"/>
      <c r="CI57" s="39">
        <f t="shared" si="10"/>
        <v>-6.8608712715855558E-2</v>
      </c>
      <c r="CJ57" s="53">
        <f t="shared" si="11"/>
        <v>-6.2335177358654945E-2</v>
      </c>
      <c r="CQ57" s="39">
        <v>22.57</v>
      </c>
      <c r="DE57" s="163"/>
      <c r="DF57" s="43"/>
    </row>
    <row r="58" spans="1:110" x14ac:dyDescent="0.2">
      <c r="A58" s="36">
        <v>1547</v>
      </c>
      <c r="B58" s="88">
        <v>19.2</v>
      </c>
      <c r="D58" s="101">
        <v>252</v>
      </c>
      <c r="W58" s="93">
        <v>390.2</v>
      </c>
      <c r="X58" s="50">
        <v>0.1678279569892473</v>
      </c>
      <c r="Y58" s="50">
        <f t="shared" si="17"/>
        <v>489.74883096774187</v>
      </c>
      <c r="Z58" s="39">
        <f t="shared" si="18"/>
        <v>2325</v>
      </c>
      <c r="AC58" s="50">
        <v>0.1461731512605042</v>
      </c>
      <c r="AD58" s="50">
        <f t="shared" si="8"/>
        <v>339.85257668067226</v>
      </c>
      <c r="AE58" s="50"/>
      <c r="AG58" s="50">
        <v>0.40414117099999997</v>
      </c>
      <c r="AH58" s="50">
        <f t="shared" si="13"/>
        <v>939.62822257499988</v>
      </c>
      <c r="AI58" s="50">
        <f t="shared" si="19"/>
        <v>-50.347423319327731</v>
      </c>
      <c r="AJ58" s="39">
        <f t="shared" si="20"/>
        <v>549.42822257499984</v>
      </c>
      <c r="AL58" s="50"/>
      <c r="AM58" s="50"/>
      <c r="AP58" s="93">
        <v>165.4</v>
      </c>
      <c r="AQ58" s="50">
        <v>7.1139784946236559E-2</v>
      </c>
      <c r="AR58" s="50">
        <v>165.4</v>
      </c>
      <c r="AS58" s="50">
        <f t="shared" si="14"/>
        <v>2325</v>
      </c>
      <c r="AU58" s="50"/>
      <c r="AX58" s="50">
        <v>0.10511327731092437</v>
      </c>
      <c r="AY58" s="39">
        <f t="shared" si="5"/>
        <v>244.38836974789916</v>
      </c>
      <c r="AZ58" s="50">
        <v>0.22401883040935672</v>
      </c>
      <c r="BA58" s="39">
        <f t="shared" si="6"/>
        <v>520.84378070175433</v>
      </c>
      <c r="BC58" s="39">
        <f t="shared" si="15"/>
        <v>78.988369747899156</v>
      </c>
      <c r="BD58" s="39">
        <f t="shared" si="16"/>
        <v>355.44378070175435</v>
      </c>
      <c r="BX58" s="101">
        <v>117.8</v>
      </c>
      <c r="BY58" s="39">
        <f t="shared" si="9"/>
        <v>0.11326923076923076</v>
      </c>
      <c r="BZ58" s="39">
        <v>5</v>
      </c>
      <c r="CA58" s="39">
        <f t="shared" si="7"/>
        <v>0.11524609843937575</v>
      </c>
      <c r="CB58" s="51">
        <v>0.1106267395243488</v>
      </c>
      <c r="CC58" s="52"/>
      <c r="CI58" s="39">
        <f t="shared" si="10"/>
        <v>-1.9768676701449883E-3</v>
      </c>
      <c r="CJ58" s="53">
        <f t="shared" si="11"/>
        <v>2.6424912448819587E-3</v>
      </c>
      <c r="CQ58" s="39">
        <v>16.260000000000002</v>
      </c>
      <c r="DE58" s="163"/>
      <c r="DF58" s="43"/>
    </row>
    <row r="59" spans="1:110" x14ac:dyDescent="0.2">
      <c r="A59" s="36">
        <v>1548</v>
      </c>
      <c r="B59" s="88">
        <v>19.2</v>
      </c>
      <c r="D59" s="101">
        <v>207.9</v>
      </c>
      <c r="W59" s="93">
        <v>180.9</v>
      </c>
      <c r="X59" s="50">
        <v>7.7806451612903227E-2</v>
      </c>
      <c r="Y59" s="50">
        <f t="shared" si="17"/>
        <v>227.05167483870966</v>
      </c>
      <c r="Z59" s="39">
        <f t="shared" si="18"/>
        <v>2325</v>
      </c>
      <c r="AC59" s="50">
        <v>0.1461731512605042</v>
      </c>
      <c r="AD59" s="50">
        <f t="shared" si="8"/>
        <v>339.85257668067226</v>
      </c>
      <c r="AE59" s="50"/>
      <c r="AG59" s="50">
        <v>0.40414117099999997</v>
      </c>
      <c r="AH59" s="50">
        <f t="shared" si="13"/>
        <v>939.62822257499988</v>
      </c>
      <c r="AI59" s="50">
        <f t="shared" si="19"/>
        <v>158.95257668067225</v>
      </c>
      <c r="AJ59" s="39">
        <f t="shared" si="20"/>
        <v>758.7282225749999</v>
      </c>
      <c r="AL59" s="50"/>
      <c r="AM59" s="50"/>
      <c r="AP59" s="93">
        <v>132.4</v>
      </c>
      <c r="AQ59" s="50">
        <v>5.6946236559139787E-2</v>
      </c>
      <c r="AR59" s="50">
        <v>132.4</v>
      </c>
      <c r="AS59" s="50">
        <f t="shared" si="14"/>
        <v>2325</v>
      </c>
      <c r="AU59" s="50"/>
      <c r="AX59" s="50">
        <v>7.0622983193277311E-2</v>
      </c>
      <c r="AY59" s="39">
        <f t="shared" ref="AY59:AY75" si="21">AX59*2325</f>
        <v>164.19843592436976</v>
      </c>
      <c r="AZ59" s="50">
        <v>0.20908424171539958</v>
      </c>
      <c r="BA59" s="39">
        <f t="shared" si="6"/>
        <v>486.120861988304</v>
      </c>
      <c r="BC59" s="39">
        <f t="shared" si="15"/>
        <v>31.798435924369755</v>
      </c>
      <c r="BD59" s="39">
        <f t="shared" si="16"/>
        <v>353.72086198830402</v>
      </c>
      <c r="BX59" s="101">
        <v>58.9</v>
      </c>
      <c r="BY59" s="39">
        <f t="shared" si="9"/>
        <v>5.663461538461538E-2</v>
      </c>
      <c r="BZ59" s="39">
        <v>4.75</v>
      </c>
      <c r="CA59" s="39">
        <f t="shared" si="7"/>
        <v>0.10948379351740696</v>
      </c>
      <c r="CB59" s="51">
        <v>0.10845758776896942</v>
      </c>
      <c r="CC59" s="52"/>
      <c r="CI59" s="39">
        <f t="shared" si="10"/>
        <v>-5.284917813279158E-2</v>
      </c>
      <c r="CJ59" s="53">
        <f t="shared" si="11"/>
        <v>-5.1822972384354044E-2</v>
      </c>
      <c r="CQ59" s="39">
        <v>10.01</v>
      </c>
      <c r="DE59" s="163">
        <v>14.37</v>
      </c>
      <c r="DF59" s="43">
        <f>DE59*0.434</f>
        <v>6.23658</v>
      </c>
    </row>
    <row r="60" spans="1:110" x14ac:dyDescent="0.2">
      <c r="A60" s="36">
        <v>1549</v>
      </c>
      <c r="B60" s="88">
        <v>19.2</v>
      </c>
      <c r="D60" s="101">
        <v>241.9</v>
      </c>
      <c r="W60" s="93">
        <v>184.3</v>
      </c>
      <c r="X60" s="50">
        <v>7.9268817204301081E-2</v>
      </c>
      <c r="Y60" s="50">
        <f t="shared" si="17"/>
        <v>231.31909161290324</v>
      </c>
      <c r="Z60" s="39">
        <f t="shared" si="18"/>
        <v>2325</v>
      </c>
      <c r="AC60" s="50">
        <v>0.1938026050420168</v>
      </c>
      <c r="AD60" s="50">
        <f t="shared" si="8"/>
        <v>450.59105672268907</v>
      </c>
      <c r="AE60" s="50"/>
      <c r="AG60" s="50">
        <v>0.33135745300000002</v>
      </c>
      <c r="AH60" s="50">
        <f t="shared" si="13"/>
        <v>770.4060782250001</v>
      </c>
      <c r="AI60" s="50">
        <f t="shared" si="19"/>
        <v>266.29105672268906</v>
      </c>
      <c r="AJ60" s="39">
        <f t="shared" si="20"/>
        <v>586.10607822500015</v>
      </c>
      <c r="AL60" s="50"/>
      <c r="AM60" s="50"/>
      <c r="AP60" s="93">
        <v>188</v>
      </c>
      <c r="AQ60" s="50">
        <v>8.0860215053763437E-2</v>
      </c>
      <c r="AR60" s="50">
        <v>188</v>
      </c>
      <c r="AS60" s="50">
        <f t="shared" si="14"/>
        <v>2325</v>
      </c>
      <c r="AU60" s="50"/>
      <c r="AX60" s="50">
        <v>8.0477352941176472E-2</v>
      </c>
      <c r="AY60" s="39">
        <f t="shared" si="21"/>
        <v>187.10984558823529</v>
      </c>
      <c r="AZ60" s="50">
        <v>0.22775247758284597</v>
      </c>
      <c r="BA60" s="39">
        <f t="shared" si="6"/>
        <v>529.52451038011691</v>
      </c>
      <c r="BC60" s="39">
        <f t="shared" si="15"/>
        <v>-0.89015441176471199</v>
      </c>
      <c r="BD60" s="39">
        <f t="shared" si="16"/>
        <v>341.52451038011691</v>
      </c>
      <c r="BX60" s="101">
        <v>78.099999999999994</v>
      </c>
      <c r="BY60" s="39">
        <f t="shared" si="9"/>
        <v>7.509615384615384E-2</v>
      </c>
      <c r="BZ60" s="39">
        <v>5.05</v>
      </c>
      <c r="CA60" s="39">
        <f t="shared" si="7"/>
        <v>0.1163985594237695</v>
      </c>
      <c r="CB60" s="51">
        <v>0.10303470838052095</v>
      </c>
      <c r="CC60" s="52"/>
      <c r="CI60" s="39">
        <f t="shared" si="10"/>
        <v>-4.1302405577615664E-2</v>
      </c>
      <c r="CJ60" s="53">
        <f t="shared" si="11"/>
        <v>-2.793855453436711E-2</v>
      </c>
      <c r="DE60" s="163">
        <v>14.33</v>
      </c>
      <c r="DF60" s="43">
        <f>DE60*0.434</f>
        <v>6.21922</v>
      </c>
    </row>
    <row r="61" spans="1:110" x14ac:dyDescent="0.2">
      <c r="A61" s="36">
        <v>1550</v>
      </c>
      <c r="B61" s="88">
        <v>19.2</v>
      </c>
      <c r="D61" s="101">
        <v>351</v>
      </c>
      <c r="W61" s="93">
        <v>418.5</v>
      </c>
      <c r="X61" s="50">
        <v>0.18</v>
      </c>
      <c r="Y61" s="50">
        <f t="shared" si="17"/>
        <v>525.26879999999994</v>
      </c>
      <c r="Z61" s="39">
        <f t="shared" si="18"/>
        <v>2325</v>
      </c>
      <c r="AC61" s="50">
        <v>0.19872978991596638</v>
      </c>
      <c r="AD61" s="50">
        <f t="shared" si="8"/>
        <v>462.04676155462181</v>
      </c>
      <c r="AE61" s="50"/>
      <c r="AG61" s="50">
        <v>0.40414117099999997</v>
      </c>
      <c r="AH61" s="50">
        <f t="shared" si="13"/>
        <v>939.62822257499988</v>
      </c>
      <c r="AI61" s="50">
        <f t="shared" si="19"/>
        <v>43.54676155462181</v>
      </c>
      <c r="AJ61" s="39">
        <f t="shared" si="20"/>
        <v>521.12822257499988</v>
      </c>
      <c r="AL61" s="50"/>
      <c r="AM61" s="50"/>
      <c r="AP61" s="93">
        <v>300.60000000000002</v>
      </c>
      <c r="AQ61" s="50">
        <v>0.12929032258064518</v>
      </c>
      <c r="AR61" s="50">
        <v>300.60000000000002</v>
      </c>
      <c r="AS61" s="50">
        <f t="shared" si="14"/>
        <v>2324.9999999999995</v>
      </c>
      <c r="AU61" s="50"/>
      <c r="AX61" s="50">
        <v>0.13796117647058823</v>
      </c>
      <c r="AY61" s="39">
        <f t="shared" si="21"/>
        <v>320.7597352941176</v>
      </c>
      <c r="AZ61" s="50">
        <v>0.33976189278752433</v>
      </c>
      <c r="BA61" s="39">
        <f t="shared" si="6"/>
        <v>789.94640073099413</v>
      </c>
      <c r="BC61" s="39">
        <f t="shared" si="15"/>
        <v>20.159735294117581</v>
      </c>
      <c r="BD61" s="39">
        <f t="shared" si="16"/>
        <v>489.34640073099411</v>
      </c>
      <c r="BX61" s="101">
        <v>83.1</v>
      </c>
      <c r="BY61" s="39">
        <f t="shared" si="9"/>
        <v>7.9903846153846145E-2</v>
      </c>
      <c r="BZ61" s="39">
        <v>4.5</v>
      </c>
      <c r="CA61" s="39">
        <f t="shared" si="7"/>
        <v>0.10372148859543817</v>
      </c>
      <c r="CB61" s="51">
        <v>0.10954216364665911</v>
      </c>
      <c r="CC61" s="52"/>
      <c r="CI61" s="39">
        <f t="shared" si="10"/>
        <v>-2.3817642441592027E-2</v>
      </c>
      <c r="CJ61" s="53">
        <f t="shared" si="11"/>
        <v>-2.9638317492812968E-2</v>
      </c>
      <c r="CQ61" s="39">
        <v>21.56</v>
      </c>
      <c r="DE61" s="163">
        <v>12.88</v>
      </c>
      <c r="DF61" s="43">
        <f>DE61*0.434</f>
        <v>5.5899200000000002</v>
      </c>
    </row>
    <row r="62" spans="1:110" x14ac:dyDescent="0.2">
      <c r="A62" s="36">
        <v>1551</v>
      </c>
      <c r="B62" s="88">
        <v>19.2</v>
      </c>
      <c r="D62" s="101">
        <v>579.20000000000005</v>
      </c>
      <c r="W62" s="93">
        <v>432.3</v>
      </c>
      <c r="X62" s="50">
        <v>0.18593548387096775</v>
      </c>
      <c r="Y62" s="50">
        <f t="shared" si="17"/>
        <v>542.5894916129032</v>
      </c>
      <c r="Z62" s="39">
        <f t="shared" si="18"/>
        <v>2325</v>
      </c>
      <c r="AC62" s="50">
        <v>0.22008092436974791</v>
      </c>
      <c r="AD62" s="50">
        <f t="shared" si="8"/>
        <v>511.68814915966391</v>
      </c>
      <c r="AE62" s="50"/>
      <c r="AG62" s="50">
        <v>0.40414117099999997</v>
      </c>
      <c r="AH62" s="50">
        <f t="shared" si="13"/>
        <v>939.62822257499988</v>
      </c>
      <c r="AI62" s="50">
        <f t="shared" si="19"/>
        <v>79.388149159663897</v>
      </c>
      <c r="AJ62" s="39">
        <f t="shared" si="20"/>
        <v>507.32822257499987</v>
      </c>
      <c r="AL62" s="50"/>
      <c r="AM62" s="50"/>
      <c r="AP62" s="93">
        <v>271.39999999999998</v>
      </c>
      <c r="AQ62" s="50">
        <v>0.11673118279569891</v>
      </c>
      <c r="AR62" s="50">
        <v>271.39999999999998</v>
      </c>
      <c r="AS62" s="50">
        <f t="shared" si="14"/>
        <v>2325</v>
      </c>
      <c r="AU62" s="50"/>
      <c r="AX62" s="50">
        <v>0.12482201680672268</v>
      </c>
      <c r="AY62" s="39">
        <f t="shared" si="21"/>
        <v>290.21118907563022</v>
      </c>
      <c r="AZ62" s="50">
        <v>0.28749083235867445</v>
      </c>
      <c r="BA62" s="39">
        <f t="shared" si="6"/>
        <v>668.4161852339181</v>
      </c>
      <c r="BC62" s="39">
        <f t="shared" si="15"/>
        <v>18.811189075630239</v>
      </c>
      <c r="BD62" s="39">
        <f t="shared" si="16"/>
        <v>397.01618523391812</v>
      </c>
      <c r="BX62" s="101">
        <v>83.6</v>
      </c>
      <c r="BY62" s="39">
        <f t="shared" si="9"/>
        <v>8.0384615384615374E-2</v>
      </c>
      <c r="BZ62" s="39">
        <v>4.7</v>
      </c>
      <c r="CA62" s="39">
        <f t="shared" si="7"/>
        <v>0.10833133253301321</v>
      </c>
      <c r="CB62" s="51">
        <v>9.7611828992072491E-2</v>
      </c>
      <c r="CC62" s="52"/>
      <c r="CI62" s="39">
        <f t="shared" si="10"/>
        <v>-2.7946717148397832E-2</v>
      </c>
      <c r="CJ62" s="53">
        <f t="shared" si="11"/>
        <v>-1.7227213607457117E-2</v>
      </c>
      <c r="DE62" s="163">
        <v>11.41</v>
      </c>
      <c r="DF62" s="43">
        <f>DE62*0.434</f>
        <v>4.9519400000000005</v>
      </c>
    </row>
    <row r="63" spans="1:110" x14ac:dyDescent="0.2">
      <c r="A63" s="36">
        <v>1552</v>
      </c>
      <c r="B63" s="88">
        <v>19.2</v>
      </c>
      <c r="D63" s="101">
        <v>495.1</v>
      </c>
      <c r="W63" s="93">
        <v>458.4</v>
      </c>
      <c r="X63" s="50">
        <v>0.19716129032258065</v>
      </c>
      <c r="Y63" s="50">
        <f t="shared" si="17"/>
        <v>575.34819096774186</v>
      </c>
      <c r="Z63" s="39">
        <f t="shared" si="18"/>
        <v>2325</v>
      </c>
      <c r="AC63" s="50">
        <v>0.246359243697479</v>
      </c>
      <c r="AD63" s="50">
        <f t="shared" si="8"/>
        <v>572.78524159663868</v>
      </c>
      <c r="AE63" s="50"/>
      <c r="AG63" s="50">
        <v>0.38498756099999998</v>
      </c>
      <c r="AH63" s="50">
        <f t="shared" si="13"/>
        <v>895.09607932500001</v>
      </c>
      <c r="AI63" s="50">
        <f t="shared" si="19"/>
        <v>114.38524159663871</v>
      </c>
      <c r="AJ63" s="39">
        <f t="shared" si="20"/>
        <v>436.69607932500003</v>
      </c>
      <c r="AL63" s="50"/>
      <c r="AM63" s="50"/>
      <c r="AP63" s="93">
        <v>298.5</v>
      </c>
      <c r="AQ63" s="50">
        <v>0.12838709677419355</v>
      </c>
      <c r="AR63" s="50">
        <v>298.5</v>
      </c>
      <c r="AS63" s="50">
        <f t="shared" si="14"/>
        <v>2325</v>
      </c>
      <c r="AU63" s="50"/>
      <c r="AX63" s="50">
        <v>0.13139159663865546</v>
      </c>
      <c r="AY63" s="39">
        <f t="shared" si="21"/>
        <v>305.48546218487394</v>
      </c>
      <c r="AZ63" s="50">
        <v>0.29869177387914231</v>
      </c>
      <c r="BA63" s="39">
        <f t="shared" si="6"/>
        <v>694.45837426900584</v>
      </c>
      <c r="BC63" s="39">
        <f t="shared" si="15"/>
        <v>6.9854621848739384</v>
      </c>
      <c r="BD63" s="39">
        <f t="shared" si="16"/>
        <v>395.95837426900584</v>
      </c>
      <c r="BX63" s="101">
        <v>84.8</v>
      </c>
      <c r="BY63" s="39">
        <f t="shared" si="9"/>
        <v>8.1538461538461532E-2</v>
      </c>
      <c r="BZ63" s="39">
        <v>6.15</v>
      </c>
      <c r="CA63" s="39">
        <f t="shared" si="7"/>
        <v>0.14175270108043217</v>
      </c>
      <c r="CB63" s="51">
        <v>0.10195013250283126</v>
      </c>
      <c r="CC63" s="52"/>
      <c r="CI63" s="39">
        <f t="shared" si="10"/>
        <v>-6.0214239541970638E-2</v>
      </c>
      <c r="CJ63" s="53">
        <f t="shared" si="11"/>
        <v>-2.041167096436973E-2</v>
      </c>
      <c r="DE63" s="163">
        <v>14.67</v>
      </c>
      <c r="DF63" s="43">
        <f>DE63*0.434</f>
        <v>6.3667800000000003</v>
      </c>
    </row>
    <row r="64" spans="1:110" x14ac:dyDescent="0.2">
      <c r="A64" s="36">
        <v>1553</v>
      </c>
      <c r="B64" s="88">
        <v>19.2</v>
      </c>
      <c r="D64" s="101">
        <v>482.9</v>
      </c>
      <c r="W64" s="93">
        <v>409.5</v>
      </c>
      <c r="X64" s="50">
        <v>0.17612903225806451</v>
      </c>
      <c r="Y64" s="50">
        <f t="shared" si="17"/>
        <v>513.97269677419354</v>
      </c>
      <c r="Z64" s="39">
        <f t="shared" si="18"/>
        <v>2325</v>
      </c>
      <c r="AC64" s="50">
        <v>0.27427995798319327</v>
      </c>
      <c r="AD64" s="50">
        <f t="shared" si="8"/>
        <v>637.70090231092433</v>
      </c>
      <c r="AE64" s="50"/>
      <c r="AG64" s="50">
        <v>0.54970860700000002</v>
      </c>
      <c r="AH64" s="50">
        <f t="shared" si="13"/>
        <v>1278.0725112750001</v>
      </c>
      <c r="AI64" s="50">
        <f t="shared" si="19"/>
        <v>228.20090231092433</v>
      </c>
      <c r="AJ64" s="39">
        <f t="shared" si="20"/>
        <v>868.57251127500012</v>
      </c>
      <c r="AL64" s="50"/>
      <c r="AM64" s="50"/>
      <c r="AP64" s="93">
        <v>269.7</v>
      </c>
      <c r="AQ64" s="50">
        <v>0.11599999999999999</v>
      </c>
      <c r="AR64" s="50">
        <v>269.7</v>
      </c>
      <c r="AS64" s="50">
        <f t="shared" si="14"/>
        <v>2325</v>
      </c>
      <c r="AU64" s="50"/>
      <c r="AX64" s="50">
        <v>0.13139159663865546</v>
      </c>
      <c r="AY64" s="39">
        <f t="shared" si="21"/>
        <v>305.48546218487394</v>
      </c>
      <c r="AZ64" s="50">
        <v>0.38269883528265108</v>
      </c>
      <c r="BA64" s="39">
        <f t="shared" si="6"/>
        <v>889.77479203216376</v>
      </c>
      <c r="BC64" s="39">
        <f t="shared" si="15"/>
        <v>35.78546218487395</v>
      </c>
      <c r="BD64" s="39">
        <f t="shared" si="16"/>
        <v>620.07479203216371</v>
      </c>
      <c r="BX64" s="101">
        <v>127.6</v>
      </c>
      <c r="BY64" s="39">
        <f t="shared" si="9"/>
        <v>0.12269230769230768</v>
      </c>
      <c r="BZ64" s="39">
        <v>6</v>
      </c>
      <c r="CA64" s="39">
        <f t="shared" si="7"/>
        <v>0.13829531812725088</v>
      </c>
      <c r="CB64" s="51">
        <v>0.13340283295583241</v>
      </c>
      <c r="CC64" s="52"/>
      <c r="CI64" s="39">
        <f t="shared" si="10"/>
        <v>-1.5603010434943193E-2</v>
      </c>
      <c r="CJ64" s="53">
        <f t="shared" si="11"/>
        <v>-1.0710525263524728E-2</v>
      </c>
      <c r="DE64" s="163"/>
      <c r="DF64" s="43"/>
    </row>
    <row r="65" spans="1:110" x14ac:dyDescent="0.2">
      <c r="A65" s="36">
        <v>1554</v>
      </c>
      <c r="B65" s="88">
        <v>19.2</v>
      </c>
      <c r="D65" s="101">
        <v>493.4</v>
      </c>
      <c r="W65" s="93">
        <v>417.7</v>
      </c>
      <c r="X65" s="50">
        <v>0.17965591397849462</v>
      </c>
      <c r="Y65" s="50">
        <f t="shared" si="17"/>
        <v>524.2647019354838</v>
      </c>
      <c r="Z65" s="39">
        <f t="shared" si="18"/>
        <v>2325</v>
      </c>
      <c r="AC65" s="50">
        <v>0.26450956311095869</v>
      </c>
      <c r="AD65" s="50">
        <f t="shared" si="8"/>
        <v>614.98473423297901</v>
      </c>
      <c r="AE65" s="50"/>
      <c r="AG65" s="50">
        <v>0.41981267500000002</v>
      </c>
      <c r="AH65" s="50">
        <f t="shared" si="13"/>
        <v>976.06446937500004</v>
      </c>
      <c r="AI65" s="50">
        <f t="shared" si="19"/>
        <v>197.28473423297902</v>
      </c>
      <c r="AJ65" s="39">
        <f t="shared" si="20"/>
        <v>558.364469375</v>
      </c>
      <c r="AL65" s="50"/>
      <c r="AM65" s="50"/>
      <c r="AP65" s="93">
        <v>278.89999999999998</v>
      </c>
      <c r="AQ65" s="50">
        <v>0.11995698924731182</v>
      </c>
      <c r="AR65" s="50">
        <v>278.89999999999998</v>
      </c>
      <c r="AS65" s="50">
        <f t="shared" si="14"/>
        <v>2325</v>
      </c>
      <c r="AU65" s="50"/>
      <c r="AX65" s="50">
        <v>0.13929793560281256</v>
      </c>
      <c r="AY65" s="39">
        <f t="shared" si="21"/>
        <v>323.86770027653921</v>
      </c>
      <c r="AZ65" s="50">
        <v>0.35580360623781682</v>
      </c>
      <c r="BA65" s="39">
        <f t="shared" si="6"/>
        <v>827.24338450292407</v>
      </c>
      <c r="BC65" s="39">
        <f t="shared" si="15"/>
        <v>44.967700276539233</v>
      </c>
      <c r="BD65" s="39">
        <f t="shared" si="16"/>
        <v>548.3433845029241</v>
      </c>
      <c r="BX65" s="100"/>
      <c r="BZ65" s="39">
        <v>6</v>
      </c>
      <c r="CA65" s="39">
        <f t="shared" si="7"/>
        <v>0.13829531812725088</v>
      </c>
      <c r="CB65" s="51">
        <v>0.1301491053227633</v>
      </c>
      <c r="CC65" s="52"/>
      <c r="CQ65" s="39">
        <v>24.57</v>
      </c>
      <c r="DE65" s="163">
        <v>13.1</v>
      </c>
      <c r="DF65" s="43">
        <f>DE65*0.434</f>
        <v>5.6853999999999996</v>
      </c>
    </row>
    <row r="66" spans="1:110" x14ac:dyDescent="0.2">
      <c r="A66" s="36">
        <v>1555</v>
      </c>
      <c r="B66" s="88">
        <v>19.2</v>
      </c>
      <c r="D66" s="101">
        <v>385.8</v>
      </c>
      <c r="W66" s="93">
        <v>366.7</v>
      </c>
      <c r="X66" s="50">
        <v>0.15772043010752687</v>
      </c>
      <c r="Y66" s="50">
        <f t="shared" si="17"/>
        <v>460.25345032258059</v>
      </c>
      <c r="Z66" s="39">
        <f t="shared" si="18"/>
        <v>2325</v>
      </c>
      <c r="AC66" s="50">
        <v>0.22381578417081119</v>
      </c>
      <c r="AD66" s="50">
        <f t="shared" si="8"/>
        <v>520.37169819713597</v>
      </c>
      <c r="AE66" s="50"/>
      <c r="AG66" s="50">
        <v>0.37965668000000002</v>
      </c>
      <c r="AH66" s="50">
        <f t="shared" si="13"/>
        <v>882.7017810000001</v>
      </c>
      <c r="AI66" s="50">
        <f t="shared" si="19"/>
        <v>153.67169819713598</v>
      </c>
      <c r="AJ66" s="39">
        <f t="shared" si="20"/>
        <v>516.00178100000016</v>
      </c>
      <c r="AL66" s="50"/>
      <c r="AM66" s="50"/>
      <c r="AP66" s="93">
        <v>231.5</v>
      </c>
      <c r="AQ66" s="50">
        <v>9.9569892473118274E-2</v>
      </c>
      <c r="AR66" s="50">
        <v>231.5</v>
      </c>
      <c r="AS66" s="50">
        <f t="shared" si="14"/>
        <v>2325</v>
      </c>
      <c r="AU66" s="50"/>
      <c r="AX66" s="50">
        <v>0.14086308094666439</v>
      </c>
      <c r="AY66" s="39">
        <f t="shared" si="21"/>
        <v>327.50666320099469</v>
      </c>
      <c r="AZ66" s="50">
        <v>0.58351791423001953</v>
      </c>
      <c r="BA66" s="39">
        <f t="shared" si="6"/>
        <v>1356.6791505847955</v>
      </c>
      <c r="BC66" s="39">
        <f t="shared" si="15"/>
        <v>96.006663200994694</v>
      </c>
      <c r="BD66" s="39">
        <f t="shared" si="16"/>
        <v>1125.1791505847955</v>
      </c>
      <c r="BX66" s="100"/>
      <c r="BZ66" s="39">
        <v>6.13</v>
      </c>
      <c r="CA66" s="39">
        <f t="shared" si="7"/>
        <v>0.14129171668667467</v>
      </c>
      <c r="CB66" s="51">
        <v>0.12402757644394113</v>
      </c>
      <c r="CC66" s="52"/>
      <c r="DE66" s="163"/>
      <c r="DF66" s="43"/>
    </row>
    <row r="67" spans="1:110" x14ac:dyDescent="0.2">
      <c r="A67" s="36">
        <v>1556</v>
      </c>
      <c r="B67" s="88">
        <v>19.2</v>
      </c>
      <c r="D67" s="101">
        <v>501.2</v>
      </c>
      <c r="X67" s="39" t="s">
        <v>277</v>
      </c>
      <c r="AC67" s="50">
        <v>0.3192896501457726</v>
      </c>
      <c r="AD67" s="50">
        <f t="shared" si="8"/>
        <v>742.34843658892123</v>
      </c>
      <c r="AE67" s="50"/>
      <c r="AG67" s="50">
        <v>0.41981267500000002</v>
      </c>
      <c r="AH67" s="50">
        <f t="shared" si="13"/>
        <v>976.06446937500004</v>
      </c>
      <c r="AI67" s="50"/>
      <c r="AL67" s="50"/>
      <c r="AM67" s="50"/>
      <c r="AP67" s="93">
        <v>234.2</v>
      </c>
      <c r="AQ67" s="50">
        <v>0.10073118279569893</v>
      </c>
      <c r="AR67" s="50">
        <v>234.2</v>
      </c>
      <c r="AS67" s="50">
        <f t="shared" si="14"/>
        <v>2325</v>
      </c>
      <c r="AU67" s="50"/>
      <c r="AX67" s="50">
        <v>0.1643402611044418</v>
      </c>
      <c r="AY67" s="39">
        <f t="shared" si="21"/>
        <v>382.09110706782718</v>
      </c>
      <c r="AZ67" s="50">
        <v>0.46254468810916183</v>
      </c>
      <c r="BA67" s="39">
        <f t="shared" si="6"/>
        <v>1075.4163998538013</v>
      </c>
      <c r="BC67" s="39">
        <f t="shared" si="15"/>
        <v>147.89110706782719</v>
      </c>
      <c r="BD67" s="39">
        <f t="shared" si="16"/>
        <v>841.21639985380125</v>
      </c>
      <c r="BX67" s="101">
        <v>82.4</v>
      </c>
      <c r="BY67" s="39">
        <f>BX67/1040</f>
        <v>7.923076923076923E-2</v>
      </c>
      <c r="BZ67" s="39">
        <v>5.5</v>
      </c>
      <c r="CA67" s="39">
        <f t="shared" si="7"/>
        <v>0.12677070828331333</v>
      </c>
      <c r="CB67" s="51">
        <v>0.1267148406002265</v>
      </c>
      <c r="CC67" s="52"/>
      <c r="CJ67" s="53">
        <f>BY67-CB67</f>
        <v>-4.7484071369457273E-2</v>
      </c>
      <c r="DE67" s="163"/>
      <c r="DF67" s="43"/>
    </row>
    <row r="68" spans="1:110" x14ac:dyDescent="0.2">
      <c r="A68" s="36">
        <v>1557</v>
      </c>
      <c r="B68" s="88">
        <v>19.2</v>
      </c>
      <c r="D68" s="100"/>
      <c r="X68" s="39" t="s">
        <v>277</v>
      </c>
      <c r="AC68" s="50">
        <v>0.23946723760932948</v>
      </c>
      <c r="AD68" s="50">
        <f t="shared" si="8"/>
        <v>556.76132744169104</v>
      </c>
      <c r="AE68" s="50"/>
      <c r="AG68" s="50">
        <v>1.0623085950000002</v>
      </c>
      <c r="AH68" s="50">
        <f t="shared" si="13"/>
        <v>2469.8674833750006</v>
      </c>
      <c r="AI68" s="50"/>
      <c r="AL68" s="50"/>
      <c r="AM68" s="50"/>
      <c r="AX68" s="50">
        <v>0.17529627851140459</v>
      </c>
      <c r="AY68" s="39">
        <f t="shared" si="21"/>
        <v>407.56384753901568</v>
      </c>
      <c r="AZ68" s="50">
        <v>0.56928576998050684</v>
      </c>
      <c r="BA68" s="39">
        <f t="shared" si="6"/>
        <v>1323.5894152046783</v>
      </c>
      <c r="BX68" s="100"/>
      <c r="BZ68" s="39">
        <v>6.25</v>
      </c>
      <c r="CA68" s="39">
        <f t="shared" si="7"/>
        <v>0.14405762304921968</v>
      </c>
      <c r="CB68" s="51">
        <v>0.11369194507361269</v>
      </c>
      <c r="CC68" s="52"/>
      <c r="DE68" s="163"/>
      <c r="DF68" s="43"/>
    </row>
    <row r="69" spans="1:110" x14ac:dyDescent="0.2">
      <c r="A69" s="36">
        <v>1558</v>
      </c>
      <c r="B69" s="88">
        <v>19.2</v>
      </c>
      <c r="D69" s="100"/>
      <c r="X69" s="39" t="s">
        <v>277</v>
      </c>
      <c r="AC69" s="50">
        <v>0.20346889470073745</v>
      </c>
      <c r="AD69" s="50">
        <f t="shared" si="8"/>
        <v>473.06518017921456</v>
      </c>
      <c r="AE69" s="50"/>
      <c r="AG69" s="50">
        <v>0.34132595750000005</v>
      </c>
      <c r="AH69" s="50">
        <f t="shared" si="13"/>
        <v>793.58285118750018</v>
      </c>
      <c r="AI69" s="50"/>
      <c r="AL69" s="50"/>
      <c r="AM69" s="50"/>
      <c r="AX69" s="50">
        <v>9.5473865974961422E-2</v>
      </c>
      <c r="AY69" s="39">
        <f t="shared" si="21"/>
        <v>221.97673839178532</v>
      </c>
      <c r="AZ69" s="50">
        <v>0.27041074074074073</v>
      </c>
      <c r="BA69" s="39">
        <f t="shared" si="6"/>
        <v>628.70497222222218</v>
      </c>
      <c r="BX69" s="100"/>
      <c r="BZ69" s="39">
        <v>8.3800000000000008</v>
      </c>
      <c r="CA69" s="39">
        <f t="shared" si="7"/>
        <v>0.19315246098439379</v>
      </c>
      <c r="CB69" s="51">
        <v>0.12919539212910533</v>
      </c>
      <c r="CC69" s="52"/>
      <c r="DE69" s="163"/>
      <c r="DF69" s="43"/>
    </row>
    <row r="70" spans="1:110" x14ac:dyDescent="0.2">
      <c r="A70" s="36">
        <v>1559</v>
      </c>
      <c r="B70" s="88">
        <v>19.2</v>
      </c>
      <c r="D70" s="100"/>
      <c r="X70" s="39" t="s">
        <v>277</v>
      </c>
      <c r="AC70" s="50">
        <v>0.2472929643285886</v>
      </c>
      <c r="AD70" s="50">
        <f t="shared" si="8"/>
        <v>574.95614206396851</v>
      </c>
      <c r="AE70" s="50"/>
      <c r="AG70" s="50">
        <v>0.46361921500000003</v>
      </c>
      <c r="AH70" s="50">
        <f t="shared" si="13"/>
        <v>1077.9146748750002</v>
      </c>
      <c r="AI70" s="50"/>
      <c r="AL70" s="50"/>
      <c r="AM70" s="50"/>
      <c r="AX70" s="50">
        <v>0.13773279025896074</v>
      </c>
      <c r="AY70" s="39">
        <f t="shared" si="21"/>
        <v>320.22873735208373</v>
      </c>
      <c r="AZ70" s="50">
        <v>0.33801342592592593</v>
      </c>
      <c r="BA70" s="39">
        <f t="shared" si="6"/>
        <v>785.88121527777776</v>
      </c>
      <c r="BX70" s="100"/>
      <c r="BZ70" s="39">
        <v>8.5</v>
      </c>
      <c r="CA70" s="39">
        <f t="shared" si="7"/>
        <v>0.19591836734693877</v>
      </c>
      <c r="CB70" s="51">
        <v>0.17322518176670443</v>
      </c>
      <c r="CC70" s="52"/>
      <c r="DE70" s="163"/>
      <c r="DF70" s="43"/>
    </row>
    <row r="71" spans="1:110" x14ac:dyDescent="0.2">
      <c r="A71" s="36">
        <v>1560</v>
      </c>
      <c r="B71" s="88">
        <v>16.32</v>
      </c>
      <c r="D71" s="100"/>
      <c r="X71" s="39" t="s">
        <v>277</v>
      </c>
      <c r="AC71" s="50">
        <v>0.22068549348310754</v>
      </c>
      <c r="AD71" s="50">
        <f t="shared" si="8"/>
        <v>513.093772348225</v>
      </c>
      <c r="AE71" s="50"/>
      <c r="AG71" s="50">
        <v>0.43989067250000008</v>
      </c>
      <c r="AH71" s="50">
        <f t="shared" si="13"/>
        <v>1022.7458135625002</v>
      </c>
      <c r="AI71" s="50"/>
      <c r="AL71" s="50"/>
      <c r="AM71" s="50"/>
      <c r="AX71" s="50">
        <v>0.12990706353970161</v>
      </c>
      <c r="AY71" s="39">
        <f t="shared" si="21"/>
        <v>302.03392272980625</v>
      </c>
      <c r="AZ71" s="50">
        <v>0.35580360623781682</v>
      </c>
      <c r="BA71" s="39">
        <f t="shared" si="6"/>
        <v>827.24338450292407</v>
      </c>
      <c r="BX71" s="100"/>
      <c r="BZ71" s="39">
        <v>7.25</v>
      </c>
      <c r="CA71" s="39">
        <f t="shared" si="7"/>
        <v>0.14204081632653062</v>
      </c>
      <c r="CB71" s="51">
        <v>0.16950435447338619</v>
      </c>
      <c r="CC71" s="52"/>
      <c r="CY71" s="39">
        <v>64</v>
      </c>
      <c r="CZ71" s="39">
        <f>CY71*B71</f>
        <v>1044.48</v>
      </c>
      <c r="DE71" s="163"/>
      <c r="DF71" s="43"/>
    </row>
    <row r="72" spans="1:110" x14ac:dyDescent="0.2">
      <c r="A72" s="36">
        <v>1561</v>
      </c>
      <c r="B72" s="88">
        <v>16.32</v>
      </c>
      <c r="D72" s="101">
        <v>489</v>
      </c>
      <c r="X72" s="39" t="s">
        <v>277</v>
      </c>
      <c r="AC72" s="50">
        <v>0.25668383639169956</v>
      </c>
      <c r="AD72" s="50">
        <f t="shared" si="8"/>
        <v>596.78991961070153</v>
      </c>
      <c r="AE72" s="50"/>
      <c r="AG72" s="50">
        <v>0.39243358750000001</v>
      </c>
      <c r="AH72" s="50">
        <f t="shared" si="13"/>
        <v>912.40809093749999</v>
      </c>
      <c r="AI72" s="50"/>
      <c r="AL72" s="50"/>
      <c r="AM72" s="50"/>
      <c r="AX72" s="50">
        <v>0.12990706353970161</v>
      </c>
      <c r="AY72" s="39">
        <f t="shared" si="21"/>
        <v>302.03392272980625</v>
      </c>
      <c r="AZ72" s="50">
        <v>0.32911833576998051</v>
      </c>
      <c r="BA72" s="39">
        <f t="shared" si="6"/>
        <v>765.20013066520471</v>
      </c>
      <c r="BX72" s="100"/>
      <c r="BZ72" s="39">
        <v>4.25</v>
      </c>
      <c r="CA72" s="39">
        <f t="shared" si="7"/>
        <v>8.3265306122448979E-2</v>
      </c>
      <c r="CB72" s="51">
        <v>0.14986665486976217</v>
      </c>
      <c r="CC72" s="52"/>
      <c r="CY72" s="39">
        <v>84</v>
      </c>
      <c r="CZ72" s="39">
        <f>CY72*B72</f>
        <v>1370.88</v>
      </c>
      <c r="DE72" s="163"/>
      <c r="DF72" s="43"/>
    </row>
    <row r="73" spans="1:110" x14ac:dyDescent="0.2">
      <c r="A73" s="36">
        <v>1562</v>
      </c>
      <c r="B73" s="88">
        <v>16.32</v>
      </c>
      <c r="D73" s="101">
        <v>489</v>
      </c>
      <c r="H73" s="39">
        <v>35090</v>
      </c>
      <c r="R73" s="39">
        <v>3273</v>
      </c>
      <c r="X73" s="39" t="s">
        <v>277</v>
      </c>
      <c r="AC73" s="50">
        <v>0.25042325501629226</v>
      </c>
      <c r="AD73" s="50">
        <f t="shared" si="8"/>
        <v>582.23406791287948</v>
      </c>
      <c r="AE73" s="50"/>
      <c r="AG73" s="50">
        <v>0.54758175000000009</v>
      </c>
      <c r="AH73" s="50">
        <f t="shared" si="13"/>
        <v>1273.1275687500001</v>
      </c>
      <c r="AI73" s="50"/>
      <c r="AL73" s="50"/>
      <c r="AM73" s="50"/>
      <c r="AX73" s="50">
        <v>0.17373113316755276</v>
      </c>
      <c r="AY73" s="39">
        <f t="shared" si="21"/>
        <v>403.92488461456014</v>
      </c>
      <c r="AZ73" s="50">
        <v>0.26685270467836258</v>
      </c>
      <c r="BA73" s="39">
        <f t="shared" si="6"/>
        <v>620.43253837719305</v>
      </c>
      <c r="BI73" s="93">
        <v>3827</v>
      </c>
      <c r="BX73" s="101">
        <v>106.1</v>
      </c>
      <c r="BY73" s="39">
        <f t="shared" ref="BY73:BY82" si="22">BX73/1040</f>
        <v>0.10201923076923076</v>
      </c>
      <c r="BZ73" s="39">
        <v>5.38</v>
      </c>
      <c r="CA73" s="39">
        <f t="shared" si="7"/>
        <v>0.10540408163265305</v>
      </c>
      <c r="CB73" s="51">
        <v>8.7852866647791628E-2</v>
      </c>
      <c r="CC73" s="52"/>
      <c r="CI73" s="39">
        <f t="shared" ref="CI73:CI82" si="23">BY73-CA73</f>
        <v>-3.3848508634222868E-3</v>
      </c>
      <c r="CJ73" s="53">
        <f t="shared" ref="CJ73:CJ82" si="24">BY73-CB73</f>
        <v>1.4166364121439137E-2</v>
      </c>
      <c r="DE73" s="163"/>
      <c r="DF73" s="43"/>
    </row>
    <row r="74" spans="1:110" x14ac:dyDescent="0.2">
      <c r="A74" s="36">
        <v>1563</v>
      </c>
      <c r="B74" s="88">
        <v>16.32</v>
      </c>
      <c r="D74" s="101">
        <v>574.6</v>
      </c>
      <c r="H74" s="39">
        <v>58354</v>
      </c>
      <c r="R74" s="39">
        <v>5451</v>
      </c>
      <c r="W74" s="93">
        <v>391.2</v>
      </c>
      <c r="X74" s="50">
        <v>0.16825806451612904</v>
      </c>
      <c r="Y74" s="50">
        <f t="shared" ref="Y74:Y79" si="25">X74*2918.16</f>
        <v>491.00395354838707</v>
      </c>
      <c r="Z74" s="39">
        <f t="shared" ref="Z74:Z79" si="26">W74/X74</f>
        <v>2325</v>
      </c>
      <c r="AC74" s="50">
        <v>0.26129011104441774</v>
      </c>
      <c r="AD74" s="50">
        <f t="shared" si="8"/>
        <v>607.4995081782713</v>
      </c>
      <c r="AE74" s="50"/>
      <c r="AG74" s="50">
        <v>0.57286707169999995</v>
      </c>
      <c r="AH74" s="50">
        <f t="shared" si="13"/>
        <v>1331.9159417024998</v>
      </c>
      <c r="AI74" s="50">
        <f>AD74-W74</f>
        <v>216.29950817827131</v>
      </c>
      <c r="AJ74" s="39">
        <f t="shared" ref="AJ74:AJ79" si="27">AH74-W74</f>
        <v>940.71594170249978</v>
      </c>
      <c r="AL74" s="50"/>
      <c r="AM74" s="50"/>
      <c r="AP74" s="93">
        <v>268.2</v>
      </c>
      <c r="AQ74" s="50">
        <v>0.11535483870967742</v>
      </c>
      <c r="AR74" s="50">
        <v>268.2</v>
      </c>
      <c r="AS74" s="50">
        <f t="shared" ref="AS74:AS116" si="28">AP74/AQ74</f>
        <v>2325</v>
      </c>
      <c r="AU74" s="50"/>
      <c r="AX74" s="50">
        <v>0.13437777139427198</v>
      </c>
      <c r="AY74" s="39">
        <f t="shared" si="21"/>
        <v>312.42831849168238</v>
      </c>
      <c r="AZ74" s="50">
        <v>0.4480376678362572</v>
      </c>
      <c r="BA74" s="39">
        <f t="shared" si="6"/>
        <v>1041.6875777192979</v>
      </c>
      <c r="BC74" s="39">
        <f>AY74-AP74</f>
        <v>44.228318491682387</v>
      </c>
      <c r="BD74" s="39">
        <f>BA74-AR74</f>
        <v>773.48757771929786</v>
      </c>
      <c r="BI74" s="93">
        <v>1924</v>
      </c>
      <c r="BX74" s="101">
        <v>146.69999999999999</v>
      </c>
      <c r="BY74" s="39">
        <f t="shared" si="22"/>
        <v>0.1410576923076923</v>
      </c>
      <c r="BZ74" s="39">
        <v>7.94</v>
      </c>
      <c r="CA74" s="39">
        <f t="shared" si="7"/>
        <v>0.15555918367346941</v>
      </c>
      <c r="CB74" s="51">
        <v>0.11121139354473387</v>
      </c>
      <c r="CC74" s="52"/>
      <c r="CI74" s="39">
        <f t="shared" si="23"/>
        <v>-1.4501491365777108E-2</v>
      </c>
      <c r="CJ74" s="53">
        <f t="shared" si="24"/>
        <v>2.9846298762958426E-2</v>
      </c>
      <c r="DC74" s="133">
        <v>80</v>
      </c>
      <c r="DE74" s="163">
        <v>16.3</v>
      </c>
      <c r="DF74" s="43">
        <f>DE74*0.434</f>
        <v>7.0742000000000003</v>
      </c>
    </row>
    <row r="75" spans="1:110" x14ac:dyDescent="0.2">
      <c r="A75" s="36">
        <v>1564</v>
      </c>
      <c r="B75" s="88">
        <v>16.32</v>
      </c>
      <c r="D75" s="101">
        <v>446.2</v>
      </c>
      <c r="H75" s="39">
        <v>34105</v>
      </c>
      <c r="R75" s="39">
        <v>1453</v>
      </c>
      <c r="W75" s="93">
        <v>464.5</v>
      </c>
      <c r="X75" s="50">
        <v>0.19978494623655915</v>
      </c>
      <c r="Y75" s="50">
        <f t="shared" si="25"/>
        <v>583.0044387096774</v>
      </c>
      <c r="Z75" s="39">
        <f t="shared" si="26"/>
        <v>2325</v>
      </c>
      <c r="AC75" s="50">
        <v>0.25382467930029151</v>
      </c>
      <c r="AD75" s="50">
        <f t="shared" si="8"/>
        <v>590.14237937317773</v>
      </c>
      <c r="AE75" s="50"/>
      <c r="AG75" s="50">
        <v>0.45446293529999993</v>
      </c>
      <c r="AH75" s="50">
        <f t="shared" si="13"/>
        <v>1056.6263245724999</v>
      </c>
      <c r="AI75" s="50">
        <f>AD75-W75</f>
        <v>125.64237937317773</v>
      </c>
      <c r="AJ75" s="39">
        <f t="shared" si="27"/>
        <v>592.12632457249993</v>
      </c>
      <c r="AL75" s="50"/>
      <c r="AM75" s="50"/>
      <c r="AP75" s="93">
        <v>229.1</v>
      </c>
      <c r="AQ75" s="50">
        <v>9.8537634408602151E-2</v>
      </c>
      <c r="AR75" s="50">
        <v>229.1</v>
      </c>
      <c r="AS75" s="50">
        <f t="shared" si="28"/>
        <v>2325</v>
      </c>
      <c r="AU75" s="50"/>
      <c r="AX75" s="50">
        <v>0.1149676488595438</v>
      </c>
      <c r="AY75" s="39">
        <f t="shared" si="21"/>
        <v>267.29978359843932</v>
      </c>
      <c r="BC75" s="39">
        <f>AY75-AP75</f>
        <v>38.199783598439325</v>
      </c>
      <c r="BI75" s="93">
        <v>3637</v>
      </c>
      <c r="BX75" s="101">
        <v>73.8</v>
      </c>
      <c r="BY75" s="39">
        <f t="shared" si="22"/>
        <v>7.0961538461538465E-2</v>
      </c>
      <c r="BZ75" s="39">
        <v>6.55</v>
      </c>
      <c r="CA75" s="39">
        <f t="shared" si="7"/>
        <v>0.12832653061224489</v>
      </c>
      <c r="CB75" s="51">
        <v>0.15657332006795016</v>
      </c>
      <c r="CC75" s="52"/>
      <c r="CI75" s="39">
        <f t="shared" si="23"/>
        <v>-5.7364992150706423E-2</v>
      </c>
      <c r="CJ75" s="53">
        <f t="shared" si="24"/>
        <v>-8.5611781606411697E-2</v>
      </c>
      <c r="CY75" s="41">
        <v>124</v>
      </c>
      <c r="CZ75" s="39">
        <f>CY75*B75</f>
        <v>2023.68</v>
      </c>
      <c r="DC75" s="158"/>
      <c r="DE75" s="163">
        <v>16.3</v>
      </c>
      <c r="DF75" s="43">
        <f>DE75*0.434</f>
        <v>7.0742000000000003</v>
      </c>
    </row>
    <row r="76" spans="1:110" x14ac:dyDescent="0.2">
      <c r="A76" s="36">
        <v>1565</v>
      </c>
      <c r="B76" s="88">
        <v>16.32</v>
      </c>
      <c r="D76" s="101">
        <v>529.70000000000005</v>
      </c>
      <c r="H76" s="39">
        <v>44249</v>
      </c>
      <c r="R76" s="39">
        <v>5076</v>
      </c>
      <c r="W76" s="93">
        <v>415.6</v>
      </c>
      <c r="X76" s="50">
        <v>0.17875268817204301</v>
      </c>
      <c r="Y76" s="50">
        <f t="shared" si="25"/>
        <v>521.62894451612897</v>
      </c>
      <c r="Z76" s="39">
        <f t="shared" si="26"/>
        <v>2325</v>
      </c>
      <c r="AD76" s="50"/>
      <c r="AE76" s="50"/>
      <c r="AG76" s="50">
        <v>0.35347117189999994</v>
      </c>
      <c r="AH76" s="50">
        <f t="shared" si="13"/>
        <v>821.82047466749987</v>
      </c>
      <c r="AI76" s="50"/>
      <c r="AJ76" s="39">
        <f t="shared" si="27"/>
        <v>406.22047466749984</v>
      </c>
      <c r="AL76" s="50"/>
      <c r="AM76" s="50"/>
      <c r="AP76" s="93">
        <v>438.9</v>
      </c>
      <c r="AQ76" s="50">
        <v>0.18877419354838709</v>
      </c>
      <c r="AR76" s="50">
        <v>438.9</v>
      </c>
      <c r="AS76" s="50">
        <f t="shared" si="28"/>
        <v>2325</v>
      </c>
      <c r="AU76" s="50"/>
      <c r="BI76" s="93">
        <v>1563</v>
      </c>
      <c r="BX76" s="101">
        <v>96.1</v>
      </c>
      <c r="BY76" s="39">
        <f t="shared" si="22"/>
        <v>9.2403846153846142E-2</v>
      </c>
      <c r="BZ76" s="39">
        <v>6</v>
      </c>
      <c r="CA76" s="39">
        <f t="shared" ref="CA76:CA91" si="29">(BZ76*B76)/833</f>
        <v>0.11755102040816327</v>
      </c>
      <c r="CB76" s="51"/>
      <c r="CC76" s="52"/>
      <c r="CI76" s="39">
        <f t="shared" si="23"/>
        <v>-2.5147174254317131E-2</v>
      </c>
      <c r="CJ76" s="53">
        <f t="shared" si="24"/>
        <v>9.2403846153846142E-2</v>
      </c>
      <c r="DC76" s="133">
        <v>72</v>
      </c>
      <c r="DE76" s="163"/>
      <c r="DF76" s="43"/>
    </row>
    <row r="77" spans="1:110" x14ac:dyDescent="0.2">
      <c r="A77" s="36">
        <v>1566</v>
      </c>
      <c r="B77" s="88">
        <v>16.32</v>
      </c>
      <c r="D77" s="101">
        <v>856.7</v>
      </c>
      <c r="H77" s="39">
        <v>52679</v>
      </c>
      <c r="R77" s="39">
        <v>1789</v>
      </c>
      <c r="W77" s="93">
        <v>721.3</v>
      </c>
      <c r="X77" s="50">
        <v>0.31023655913978493</v>
      </c>
      <c r="Y77" s="50">
        <f t="shared" si="25"/>
        <v>905.31991741935474</v>
      </c>
      <c r="Z77" s="39">
        <f t="shared" si="26"/>
        <v>2325</v>
      </c>
      <c r="AC77" s="50">
        <v>0.28368640627679637</v>
      </c>
      <c r="AD77" s="50">
        <f t="shared" ref="AD77:AD83" si="30">AC77*2325</f>
        <v>659.57089459355154</v>
      </c>
      <c r="AE77" s="50"/>
      <c r="AG77" s="50">
        <v>0.69823615729999988</v>
      </c>
      <c r="AH77" s="50">
        <f t="shared" si="13"/>
        <v>1623.3990657224997</v>
      </c>
      <c r="AI77" s="50">
        <f>AD77-W77</f>
        <v>-61.729105406448411</v>
      </c>
      <c r="AJ77" s="39">
        <f t="shared" si="27"/>
        <v>902.09906572249974</v>
      </c>
      <c r="AL77" s="50"/>
      <c r="AM77" s="50"/>
      <c r="AP77" s="93">
        <v>502.2</v>
      </c>
      <c r="AQ77" s="50">
        <v>0.216</v>
      </c>
      <c r="AR77" s="50">
        <v>502.2</v>
      </c>
      <c r="AS77" s="50">
        <f t="shared" si="28"/>
        <v>2325</v>
      </c>
      <c r="AU77" s="50"/>
      <c r="AX77" s="50">
        <v>0.16423949837077687</v>
      </c>
      <c r="AY77" s="39">
        <f t="shared" ref="AY77:AY83" si="31">AX77*2325</f>
        <v>381.85683371205619</v>
      </c>
      <c r="AZ77" s="50">
        <v>0.41409542027290436</v>
      </c>
      <c r="BA77" s="39">
        <f>AZ77*2325</f>
        <v>962.77185213450264</v>
      </c>
      <c r="BC77" s="39">
        <f t="shared" ref="BC77:BC83" si="32">AY77-AP77</f>
        <v>-120.3431662879438</v>
      </c>
      <c r="BD77" s="39">
        <f>BA77-AR77</f>
        <v>460.57185213450265</v>
      </c>
      <c r="BI77" s="93">
        <v>1196</v>
      </c>
      <c r="BX77" s="101">
        <v>87.8</v>
      </c>
      <c r="BY77" s="39">
        <f t="shared" si="22"/>
        <v>8.442307692307692E-2</v>
      </c>
      <c r="BZ77" s="39">
        <v>6.75</v>
      </c>
      <c r="CA77" s="39">
        <f t="shared" si="29"/>
        <v>0.13224489795918368</v>
      </c>
      <c r="CB77" s="51">
        <v>0.11831737032842581</v>
      </c>
      <c r="CC77" s="52"/>
      <c r="CI77" s="39">
        <f t="shared" si="23"/>
        <v>-4.7821821036106757E-2</v>
      </c>
      <c r="CJ77" s="53">
        <f t="shared" si="24"/>
        <v>-3.3894293405348885E-2</v>
      </c>
      <c r="CQ77" s="39">
        <v>24.4</v>
      </c>
      <c r="DE77" s="163"/>
      <c r="DF77" s="43"/>
    </row>
    <row r="78" spans="1:110" x14ac:dyDescent="0.2">
      <c r="A78" s="36">
        <v>1567</v>
      </c>
      <c r="B78" s="88">
        <v>16.32</v>
      </c>
      <c r="D78" s="101">
        <v>679.1</v>
      </c>
      <c r="H78" s="39">
        <v>34463</v>
      </c>
      <c r="R78" s="39">
        <v>3062</v>
      </c>
      <c r="W78" s="93">
        <v>474.6</v>
      </c>
      <c r="X78" s="50">
        <v>0.20412903225806453</v>
      </c>
      <c r="Y78" s="50">
        <f t="shared" si="25"/>
        <v>595.68117677419355</v>
      </c>
      <c r="Z78" s="39">
        <f t="shared" si="26"/>
        <v>2325</v>
      </c>
      <c r="AC78" s="50">
        <v>0.29563109706739837</v>
      </c>
      <c r="AD78" s="50">
        <f t="shared" si="30"/>
        <v>687.3423006817012</v>
      </c>
      <c r="AE78" s="50"/>
      <c r="AG78" s="50">
        <v>0.41267324010000001</v>
      </c>
      <c r="AH78" s="50">
        <f t="shared" si="13"/>
        <v>959.46528323250004</v>
      </c>
      <c r="AI78" s="50">
        <f>AD78-W78</f>
        <v>212.74230068170118</v>
      </c>
      <c r="AJ78" s="39">
        <f t="shared" si="27"/>
        <v>484.86528323250002</v>
      </c>
      <c r="AL78" s="50"/>
      <c r="AM78" s="50"/>
      <c r="AP78" s="93">
        <v>403.4</v>
      </c>
      <c r="AQ78" s="50">
        <v>0.173505376344086</v>
      </c>
      <c r="AR78" s="50">
        <v>403.4</v>
      </c>
      <c r="AS78" s="50">
        <f t="shared" si="28"/>
        <v>2325</v>
      </c>
      <c r="AU78" s="50"/>
      <c r="AX78" s="50">
        <v>0.16125332567312639</v>
      </c>
      <c r="AY78" s="39">
        <f t="shared" si="31"/>
        <v>374.91398219001888</v>
      </c>
      <c r="AZ78" s="50">
        <v>0.35978782417153987</v>
      </c>
      <c r="BA78" s="39">
        <f>AZ78*2325</f>
        <v>836.50669119883025</v>
      </c>
      <c r="BC78" s="39">
        <f t="shared" si="32"/>
        <v>-28.486017809981092</v>
      </c>
      <c r="BD78" s="39">
        <f>BA78-AR78</f>
        <v>433.10669119883028</v>
      </c>
      <c r="BI78" s="93">
        <v>1645</v>
      </c>
      <c r="BX78" s="101">
        <v>71.900000000000006</v>
      </c>
      <c r="BY78" s="39">
        <f t="shared" si="22"/>
        <v>6.9134615384615392E-2</v>
      </c>
      <c r="BZ78" s="39">
        <v>6.75</v>
      </c>
      <c r="CA78" s="39">
        <f t="shared" si="29"/>
        <v>0.13224489795918368</v>
      </c>
      <c r="CB78" s="51">
        <v>0.13310704161947903</v>
      </c>
      <c r="CC78" s="52"/>
      <c r="CI78" s="39">
        <f t="shared" si="23"/>
        <v>-6.3110282574568285E-2</v>
      </c>
      <c r="CJ78" s="53">
        <f t="shared" si="24"/>
        <v>-6.3972426234863641E-2</v>
      </c>
      <c r="DE78" s="163"/>
      <c r="DF78" s="43"/>
    </row>
    <row r="79" spans="1:110" x14ac:dyDescent="0.2">
      <c r="A79" s="36">
        <v>1568</v>
      </c>
      <c r="B79" s="88">
        <v>16.32</v>
      </c>
      <c r="D79" s="101">
        <v>608.9</v>
      </c>
      <c r="H79" s="39">
        <v>35766</v>
      </c>
      <c r="R79" s="39">
        <v>2672</v>
      </c>
      <c r="W79" s="93">
        <v>475.7</v>
      </c>
      <c r="X79" s="50">
        <v>0.20460215053763439</v>
      </c>
      <c r="Y79" s="50">
        <f t="shared" si="25"/>
        <v>597.06181161290317</v>
      </c>
      <c r="Z79" s="39">
        <f t="shared" si="26"/>
        <v>2325</v>
      </c>
      <c r="AC79" s="50">
        <v>0.318027392299777</v>
      </c>
      <c r="AD79" s="50">
        <f t="shared" si="30"/>
        <v>739.41368709698156</v>
      </c>
      <c r="AE79" s="50"/>
      <c r="AG79" s="50">
        <v>0.46839283369999996</v>
      </c>
      <c r="AH79" s="50">
        <f t="shared" si="13"/>
        <v>1089.0133383524999</v>
      </c>
      <c r="AI79" s="50">
        <f>AD79-W79</f>
        <v>263.71368709698157</v>
      </c>
      <c r="AJ79" s="39">
        <f t="shared" si="27"/>
        <v>613.31333835249984</v>
      </c>
      <c r="AL79" s="50"/>
      <c r="AM79" s="50"/>
      <c r="AP79" s="93">
        <v>275.8</v>
      </c>
      <c r="AQ79" s="50">
        <v>0.1186236559139785</v>
      </c>
      <c r="AR79" s="50">
        <v>275.8</v>
      </c>
      <c r="AS79" s="50">
        <f t="shared" si="28"/>
        <v>2325</v>
      </c>
      <c r="AU79" s="50"/>
      <c r="AX79" s="50">
        <v>0.16274641202195164</v>
      </c>
      <c r="AY79" s="39">
        <f t="shared" si="31"/>
        <v>378.38540795103756</v>
      </c>
      <c r="BC79" s="39">
        <f t="shared" si="32"/>
        <v>102.58540795103755</v>
      </c>
      <c r="BI79" s="93">
        <v>2154</v>
      </c>
      <c r="BX79" s="101">
        <v>83.6</v>
      </c>
      <c r="BY79" s="39">
        <f t="shared" si="22"/>
        <v>8.0384615384615374E-2</v>
      </c>
      <c r="BZ79" s="39">
        <v>7.5</v>
      </c>
      <c r="CA79" s="39">
        <f t="shared" si="29"/>
        <v>0.14693877551020409</v>
      </c>
      <c r="CB79" s="51">
        <v>0.13310704161947903</v>
      </c>
      <c r="CC79" s="52"/>
      <c r="CI79" s="39">
        <f t="shared" si="23"/>
        <v>-6.6554160125588721E-2</v>
      </c>
      <c r="CJ79" s="53">
        <f t="shared" si="24"/>
        <v>-5.2722426234863659E-2</v>
      </c>
      <c r="DE79" s="163"/>
      <c r="DF79" s="43"/>
    </row>
    <row r="80" spans="1:110" x14ac:dyDescent="0.2">
      <c r="A80" s="36">
        <v>1569</v>
      </c>
      <c r="B80" s="88">
        <v>16.32</v>
      </c>
      <c r="D80" s="101">
        <v>531.70000000000005</v>
      </c>
      <c r="H80" s="39">
        <v>14841</v>
      </c>
      <c r="R80" s="39">
        <v>851</v>
      </c>
      <c r="X80" s="39" t="s">
        <v>277</v>
      </c>
      <c r="AC80" s="50">
        <v>0.28667257897444687</v>
      </c>
      <c r="AD80" s="50">
        <f t="shared" si="30"/>
        <v>666.51374611558902</v>
      </c>
      <c r="AE80" s="50"/>
      <c r="AG80" s="50">
        <v>0.42834437579999995</v>
      </c>
      <c r="AH80" s="50">
        <f t="shared" si="13"/>
        <v>995.90067373499994</v>
      </c>
      <c r="AI80" s="50"/>
      <c r="AL80" s="50"/>
      <c r="AM80" s="50"/>
      <c r="AP80" s="93">
        <v>277.39999999999998</v>
      </c>
      <c r="AQ80" s="50">
        <v>0.11931182795698923</v>
      </c>
      <c r="AR80" s="50">
        <v>277.39999999999998</v>
      </c>
      <c r="AS80" s="50">
        <f t="shared" si="28"/>
        <v>2325</v>
      </c>
      <c r="AU80" s="50"/>
      <c r="AX80" s="50">
        <v>0.11646073520836905</v>
      </c>
      <c r="AY80" s="39">
        <f t="shared" si="31"/>
        <v>270.77120935945806</v>
      </c>
      <c r="BC80" s="39">
        <f t="shared" si="32"/>
        <v>-6.6287906405419221</v>
      </c>
      <c r="BI80" s="93">
        <v>764</v>
      </c>
      <c r="BX80" s="101">
        <v>85</v>
      </c>
      <c r="BY80" s="39">
        <f t="shared" si="22"/>
        <v>8.1730769230769232E-2</v>
      </c>
      <c r="BZ80" s="39">
        <v>7.5</v>
      </c>
      <c r="CA80" s="39">
        <f t="shared" si="29"/>
        <v>0.14693877551020409</v>
      </c>
      <c r="CB80" s="51">
        <v>0.14789671291053227</v>
      </c>
      <c r="CC80" s="52"/>
      <c r="CI80" s="39">
        <f t="shared" si="23"/>
        <v>-6.5208006279434863E-2</v>
      </c>
      <c r="CJ80" s="53">
        <f t="shared" si="24"/>
        <v>-6.6165943679763042E-2</v>
      </c>
      <c r="CY80" s="39">
        <v>104</v>
      </c>
      <c r="CZ80" s="39">
        <f>CY80*B80</f>
        <v>1697.28</v>
      </c>
      <c r="DE80" s="163">
        <v>15.74</v>
      </c>
      <c r="DF80" s="43">
        <f>DE80*0.434</f>
        <v>6.8311599999999997</v>
      </c>
    </row>
    <row r="81" spans="1:110" x14ac:dyDescent="0.2">
      <c r="A81" s="36">
        <v>1570</v>
      </c>
      <c r="B81" s="88">
        <v>16.32</v>
      </c>
      <c r="D81" s="101">
        <v>525.29999999999995</v>
      </c>
      <c r="W81" s="93">
        <v>519.4</v>
      </c>
      <c r="X81" s="50">
        <v>0.22339784946236557</v>
      </c>
      <c r="Y81" s="50">
        <f t="shared" ref="Y81:Y110" si="33">X81*2918.16</f>
        <v>651.91066838709673</v>
      </c>
      <c r="Z81" s="39">
        <f t="shared" ref="Z81:Z110" si="34">W81/X81</f>
        <v>2325</v>
      </c>
      <c r="AC81" s="50">
        <v>0.25382467930029151</v>
      </c>
      <c r="AD81" s="50">
        <f t="shared" si="30"/>
        <v>590.14237937317773</v>
      </c>
      <c r="AE81" s="50"/>
      <c r="AG81" s="50">
        <v>0.42834437579999995</v>
      </c>
      <c r="AH81" s="50">
        <f t="shared" si="13"/>
        <v>995.90067373499994</v>
      </c>
      <c r="AI81" s="50">
        <f>AD81-W81</f>
        <v>70.742379373177755</v>
      </c>
      <c r="AJ81" s="39">
        <f t="shared" ref="AJ81:AJ93" si="35">AH81-W81</f>
        <v>476.50067373499996</v>
      </c>
      <c r="AL81" s="50"/>
      <c r="AM81" s="50"/>
      <c r="AP81" s="93">
        <v>375.4</v>
      </c>
      <c r="AQ81" s="50">
        <v>0.16146236559139784</v>
      </c>
      <c r="AR81" s="50">
        <v>375.4</v>
      </c>
      <c r="AS81" s="50">
        <f t="shared" si="28"/>
        <v>2325</v>
      </c>
      <c r="AU81" s="50"/>
      <c r="AX81" s="50">
        <v>0.13139159869662148</v>
      </c>
      <c r="AY81" s="39">
        <f t="shared" si="31"/>
        <v>305.48546696964496</v>
      </c>
      <c r="AZ81" s="50">
        <v>0.27832643001949309</v>
      </c>
      <c r="BA81" s="39">
        <f t="shared" ref="BA81:BA102" si="36">AZ81*2325</f>
        <v>647.10894979532145</v>
      </c>
      <c r="BC81" s="39">
        <f t="shared" si="32"/>
        <v>-69.914533030355017</v>
      </c>
      <c r="BD81" s="39">
        <f t="shared" ref="BD81:BD102" si="37">BA81-AR81</f>
        <v>271.70894979532147</v>
      </c>
      <c r="BX81" s="101">
        <v>94.4</v>
      </c>
      <c r="BY81" s="39">
        <f t="shared" si="22"/>
        <v>9.0769230769230769E-2</v>
      </c>
      <c r="BZ81" s="39">
        <v>7</v>
      </c>
      <c r="CA81" s="39">
        <f t="shared" si="29"/>
        <v>0.13714285714285715</v>
      </c>
      <c r="CB81" s="51">
        <v>0.14789671291053227</v>
      </c>
      <c r="CC81" s="52"/>
      <c r="CI81" s="39">
        <f t="shared" si="23"/>
        <v>-4.6373626373626381E-2</v>
      </c>
      <c r="CJ81" s="53">
        <f t="shared" si="24"/>
        <v>-5.7127482141301505E-2</v>
      </c>
      <c r="CQ81" s="39">
        <v>57.45</v>
      </c>
      <c r="CY81" s="39">
        <v>102</v>
      </c>
      <c r="CZ81" s="39">
        <f>CY81*B81</f>
        <v>1664.64</v>
      </c>
      <c r="DE81" s="163">
        <v>15.74</v>
      </c>
      <c r="DF81" s="43">
        <f>DE81*0.434</f>
        <v>6.8311599999999997</v>
      </c>
    </row>
    <row r="82" spans="1:110" x14ac:dyDescent="0.2">
      <c r="A82" s="36">
        <v>1571</v>
      </c>
      <c r="B82" s="88">
        <v>16.32</v>
      </c>
      <c r="D82" s="101">
        <v>702.1</v>
      </c>
      <c r="W82" s="93">
        <v>640.79999999999995</v>
      </c>
      <c r="X82" s="50">
        <v>0.27561290322580645</v>
      </c>
      <c r="Y82" s="50">
        <f t="shared" si="33"/>
        <v>804.2825496774193</v>
      </c>
      <c r="Z82" s="39">
        <f t="shared" si="34"/>
        <v>2325</v>
      </c>
      <c r="AC82" s="50">
        <v>0.34042368753215563</v>
      </c>
      <c r="AD82" s="50">
        <f t="shared" si="30"/>
        <v>791.48507351226181</v>
      </c>
      <c r="AE82" s="50"/>
      <c r="AG82" s="50">
        <v>0.50147634239999994</v>
      </c>
      <c r="AH82" s="50">
        <f t="shared" si="13"/>
        <v>1165.93249608</v>
      </c>
      <c r="AI82" s="50">
        <f>AD82-W82</f>
        <v>150.68507351226185</v>
      </c>
      <c r="AJ82" s="39">
        <f t="shared" si="35"/>
        <v>525.13249608000001</v>
      </c>
      <c r="AL82" s="50"/>
      <c r="AM82" s="50"/>
      <c r="AP82" s="93">
        <v>517.20000000000005</v>
      </c>
      <c r="AQ82" s="50">
        <v>0.22245161290322582</v>
      </c>
      <c r="AR82" s="50">
        <v>517.20000000000005</v>
      </c>
      <c r="AS82" s="50">
        <f t="shared" si="28"/>
        <v>2325</v>
      </c>
      <c r="AU82" s="50"/>
      <c r="AX82" s="50">
        <v>0.20305974344023323</v>
      </c>
      <c r="AY82" s="39">
        <f t="shared" si="31"/>
        <v>472.11390349854224</v>
      </c>
      <c r="AZ82" s="50">
        <v>0.42767231929824551</v>
      </c>
      <c r="BA82" s="39">
        <f t="shared" si="36"/>
        <v>994.33814236842079</v>
      </c>
      <c r="BC82" s="39">
        <f t="shared" si="32"/>
        <v>-45.086096501457803</v>
      </c>
      <c r="BD82" s="39">
        <f t="shared" si="37"/>
        <v>477.13814236842074</v>
      </c>
      <c r="BX82" s="101">
        <v>90.9</v>
      </c>
      <c r="BY82" s="39">
        <f t="shared" si="22"/>
        <v>8.7403846153846165E-2</v>
      </c>
      <c r="BZ82" s="39">
        <v>7.75</v>
      </c>
      <c r="CA82" s="39">
        <f t="shared" si="29"/>
        <v>0.15183673469387757</v>
      </c>
      <c r="CB82" s="51">
        <v>0.13803693204983011</v>
      </c>
      <c r="CC82" s="52"/>
      <c r="CI82" s="39">
        <f t="shared" si="23"/>
        <v>-6.4432888540031402E-2</v>
      </c>
      <c r="CJ82" s="53">
        <f t="shared" si="24"/>
        <v>-5.0633085895983948E-2</v>
      </c>
      <c r="CQ82" s="39">
        <v>38.17</v>
      </c>
      <c r="DE82" s="163"/>
      <c r="DF82" s="43"/>
    </row>
    <row r="83" spans="1:110" x14ac:dyDescent="0.2">
      <c r="A83" s="36">
        <v>1572</v>
      </c>
      <c r="B83" s="88">
        <v>16.32</v>
      </c>
      <c r="D83" s="100"/>
      <c r="W83" s="93">
        <v>746.9</v>
      </c>
      <c r="X83" s="50">
        <v>0.32124731182795696</v>
      </c>
      <c r="Y83" s="50">
        <f t="shared" si="33"/>
        <v>937.45105548387085</v>
      </c>
      <c r="Z83" s="39">
        <f t="shared" si="34"/>
        <v>2325</v>
      </c>
      <c r="AC83" s="50">
        <v>0.35834072371805858</v>
      </c>
      <c r="AD83" s="50">
        <f t="shared" si="30"/>
        <v>833.14218264448618</v>
      </c>
      <c r="AE83" s="50"/>
      <c r="AG83" s="50">
        <v>0.5937619193</v>
      </c>
      <c r="AH83" s="50">
        <f t="shared" si="13"/>
        <v>1380.4964623725</v>
      </c>
      <c r="AI83" s="50">
        <f>AD83-W83</f>
        <v>86.242182644486206</v>
      </c>
      <c r="AJ83" s="39">
        <f t="shared" si="35"/>
        <v>633.59646237250001</v>
      </c>
      <c r="AL83" s="50"/>
      <c r="AM83" s="50"/>
      <c r="AP83" s="93">
        <v>464.9</v>
      </c>
      <c r="AQ83" s="50">
        <v>0.19995698924731181</v>
      </c>
      <c r="AR83" s="50">
        <v>464.9</v>
      </c>
      <c r="AS83" s="50">
        <f t="shared" si="28"/>
        <v>2325</v>
      </c>
      <c r="AU83" s="50"/>
      <c r="AX83" s="50">
        <v>0.20455282978905848</v>
      </c>
      <c r="AY83" s="39">
        <f t="shared" si="31"/>
        <v>475.58532925956098</v>
      </c>
      <c r="AZ83" s="50">
        <v>0.47519146588693945</v>
      </c>
      <c r="BA83" s="39">
        <f t="shared" si="36"/>
        <v>1104.8201581871342</v>
      </c>
      <c r="BC83" s="39">
        <f t="shared" si="32"/>
        <v>10.685329259561001</v>
      </c>
      <c r="BD83" s="39">
        <f t="shared" si="37"/>
        <v>639.92015818713423</v>
      </c>
      <c r="BX83" s="100"/>
      <c r="BZ83" s="39">
        <v>8</v>
      </c>
      <c r="CA83" s="39">
        <f t="shared" si="29"/>
        <v>0.15673469387755101</v>
      </c>
      <c r="CB83" s="51">
        <v>0.15282660334088333</v>
      </c>
      <c r="CC83" s="52"/>
      <c r="CJ83" s="53"/>
      <c r="DE83" s="163"/>
      <c r="DF83" s="43"/>
    </row>
    <row r="84" spans="1:110" x14ac:dyDescent="0.2">
      <c r="A84" s="36">
        <v>1573</v>
      </c>
      <c r="B84" s="88">
        <v>14.28</v>
      </c>
      <c r="D84" s="101">
        <v>735.2</v>
      </c>
      <c r="W84" s="93">
        <v>513.5</v>
      </c>
      <c r="X84" s="50">
        <v>0.22086021505376344</v>
      </c>
      <c r="Y84" s="50">
        <f t="shared" si="33"/>
        <v>644.50544516129025</v>
      </c>
      <c r="Z84" s="39">
        <f t="shared" si="34"/>
        <v>2325</v>
      </c>
      <c r="AD84" s="50"/>
      <c r="AE84" s="50"/>
      <c r="AG84" s="50">
        <v>0.8340526667</v>
      </c>
      <c r="AH84" s="50">
        <f t="shared" si="13"/>
        <v>1939.1724500774999</v>
      </c>
      <c r="AI84" s="50"/>
      <c r="AJ84" s="39">
        <f t="shared" si="35"/>
        <v>1425.6724500774999</v>
      </c>
      <c r="AL84" s="50"/>
      <c r="AM84" s="50"/>
      <c r="AP84" s="93">
        <v>405.4</v>
      </c>
      <c r="AQ84" s="50">
        <v>0.17436559139784946</v>
      </c>
      <c r="AR84" s="50">
        <v>405.4</v>
      </c>
      <c r="AS84" s="50">
        <f t="shared" si="28"/>
        <v>2325</v>
      </c>
      <c r="AU84" s="50"/>
      <c r="AZ84" s="50">
        <v>0.34960514990253405</v>
      </c>
      <c r="BA84" s="39">
        <f t="shared" si="36"/>
        <v>812.83197352339164</v>
      </c>
      <c r="BD84" s="39">
        <f t="shared" si="37"/>
        <v>407.43197352339166</v>
      </c>
      <c r="BX84" s="101">
        <v>70</v>
      </c>
      <c r="BY84" s="39">
        <f t="shared" ref="BY84:BY147" si="38">BX84/1040</f>
        <v>6.7307692307692304E-2</v>
      </c>
      <c r="BZ84" s="39">
        <v>5.38</v>
      </c>
      <c r="CA84" s="39">
        <f t="shared" si="29"/>
        <v>9.2228571428571424E-2</v>
      </c>
      <c r="CB84" s="51"/>
      <c r="CC84" s="52"/>
      <c r="CI84" s="39">
        <f t="shared" ref="CI84:CI91" si="39">BY84-CA84</f>
        <v>-2.4920879120879119E-2</v>
      </c>
      <c r="CJ84" s="53"/>
      <c r="CQ84" s="39">
        <v>33.450000000000003</v>
      </c>
      <c r="DE84" s="163"/>
      <c r="DF84" s="43"/>
    </row>
    <row r="85" spans="1:110" x14ac:dyDescent="0.2">
      <c r="A85" s="36">
        <v>1574</v>
      </c>
      <c r="B85" s="88">
        <v>14.28</v>
      </c>
      <c r="D85" s="101">
        <v>688</v>
      </c>
      <c r="H85" s="39">
        <v>20081</v>
      </c>
      <c r="R85" s="39">
        <v>3340</v>
      </c>
      <c r="W85" s="93">
        <v>587.4</v>
      </c>
      <c r="X85" s="50">
        <v>0.25264516129032255</v>
      </c>
      <c r="Y85" s="50">
        <f t="shared" si="33"/>
        <v>737.2590038709676</v>
      </c>
      <c r="Z85" s="39">
        <f t="shared" si="34"/>
        <v>2325</v>
      </c>
      <c r="AD85" s="50"/>
      <c r="AE85" s="50"/>
      <c r="AG85" s="50">
        <v>0.94375061659999993</v>
      </c>
      <c r="AH85" s="50">
        <f t="shared" si="13"/>
        <v>2194.220183595</v>
      </c>
      <c r="AI85" s="50"/>
      <c r="AJ85" s="39">
        <f t="shared" si="35"/>
        <v>1606.8201835949999</v>
      </c>
      <c r="AL85" s="50"/>
      <c r="AM85" s="50"/>
      <c r="AP85" s="93">
        <v>303.10000000000002</v>
      </c>
      <c r="AQ85" s="50">
        <v>0.13036559139784948</v>
      </c>
      <c r="AR85" s="50">
        <v>303.10000000000002</v>
      </c>
      <c r="AS85" s="50">
        <f t="shared" si="28"/>
        <v>2325</v>
      </c>
      <c r="AU85" s="50"/>
      <c r="AZ85" s="50">
        <v>0.5600470847953215</v>
      </c>
      <c r="BA85" s="39">
        <f t="shared" si="36"/>
        <v>1302.1094721491224</v>
      </c>
      <c r="BD85" s="39">
        <f t="shared" si="37"/>
        <v>999.00947214912242</v>
      </c>
      <c r="BI85" s="93">
        <v>862</v>
      </c>
      <c r="BX85" s="101">
        <v>65.599999999999994</v>
      </c>
      <c r="BY85" s="39">
        <f t="shared" si="38"/>
        <v>6.3076923076923072E-2</v>
      </c>
      <c r="BZ85" s="39">
        <v>8.5</v>
      </c>
      <c r="CA85" s="39">
        <f t="shared" si="29"/>
        <v>0.14571428571428571</v>
      </c>
      <c r="CB85" s="51"/>
      <c r="CC85" s="52"/>
      <c r="CI85" s="39">
        <f t="shared" si="39"/>
        <v>-8.2637362637362641E-2</v>
      </c>
      <c r="CJ85" s="53"/>
      <c r="CQ85" s="39">
        <v>34.78</v>
      </c>
      <c r="DE85" s="163"/>
      <c r="DF85" s="43"/>
    </row>
    <row r="86" spans="1:110" x14ac:dyDescent="0.2">
      <c r="A86" s="36">
        <v>1575</v>
      </c>
      <c r="B86" s="88">
        <v>12.39</v>
      </c>
      <c r="D86" s="100"/>
      <c r="H86" s="39">
        <v>14492</v>
      </c>
      <c r="R86" s="39">
        <v>1641</v>
      </c>
      <c r="W86" s="93">
        <v>385.7</v>
      </c>
      <c r="X86" s="50">
        <v>0.16589247311827957</v>
      </c>
      <c r="Y86" s="50">
        <f t="shared" si="33"/>
        <v>484.10077935483866</v>
      </c>
      <c r="Z86" s="39">
        <f t="shared" si="34"/>
        <v>2325</v>
      </c>
      <c r="AD86" s="50"/>
      <c r="AE86" s="50"/>
      <c r="AG86" s="50">
        <v>0.68952997079999989</v>
      </c>
      <c r="AH86" s="50">
        <f t="shared" si="13"/>
        <v>1603.1571821099997</v>
      </c>
      <c r="AI86" s="50"/>
      <c r="AJ86" s="39">
        <f t="shared" si="35"/>
        <v>1217.4571821099996</v>
      </c>
      <c r="AL86" s="50"/>
      <c r="AM86" s="50"/>
      <c r="AP86" s="93">
        <v>349.1</v>
      </c>
      <c r="AQ86" s="50">
        <v>0.15015053763440861</v>
      </c>
      <c r="AR86" s="50">
        <v>349.1</v>
      </c>
      <c r="AS86" s="50">
        <f t="shared" si="28"/>
        <v>2325</v>
      </c>
      <c r="AU86" s="50"/>
      <c r="AZ86" s="50">
        <v>0.47519146588693945</v>
      </c>
      <c r="BA86" s="39">
        <f t="shared" si="36"/>
        <v>1104.8201581871342</v>
      </c>
      <c r="BD86" s="39">
        <f t="shared" si="37"/>
        <v>755.72015818713419</v>
      </c>
      <c r="BI86" s="93">
        <v>247</v>
      </c>
      <c r="BX86" s="101">
        <v>22.9</v>
      </c>
      <c r="BY86" s="39">
        <f t="shared" si="38"/>
        <v>2.2019230769230767E-2</v>
      </c>
      <c r="BZ86" s="39">
        <v>6.63</v>
      </c>
      <c r="CA86" s="39">
        <f t="shared" si="29"/>
        <v>9.8614285714285724E-2</v>
      </c>
      <c r="CB86" s="51"/>
      <c r="CC86" s="52"/>
      <c r="CI86" s="39">
        <f t="shared" si="39"/>
        <v>-7.6595054945054961E-2</v>
      </c>
      <c r="CJ86" s="53"/>
      <c r="CQ86" s="39">
        <v>97.41</v>
      </c>
      <c r="DE86" s="163"/>
      <c r="DF86" s="43"/>
    </row>
    <row r="87" spans="1:110" x14ac:dyDescent="0.2">
      <c r="A87" s="36">
        <v>1576</v>
      </c>
      <c r="B87" s="88">
        <v>11.86</v>
      </c>
      <c r="D87" s="101">
        <v>288</v>
      </c>
      <c r="H87" s="39">
        <v>16149</v>
      </c>
      <c r="R87" s="39">
        <v>1432</v>
      </c>
      <c r="W87" s="93">
        <v>499.7</v>
      </c>
      <c r="X87" s="50">
        <v>0.2149247311827957</v>
      </c>
      <c r="Y87" s="50">
        <f t="shared" si="33"/>
        <v>627.18475354838711</v>
      </c>
      <c r="Z87" s="39">
        <f t="shared" si="34"/>
        <v>2325</v>
      </c>
      <c r="AD87" s="50"/>
      <c r="AE87" s="50"/>
      <c r="AG87" s="50">
        <v>0.481236</v>
      </c>
      <c r="AH87" s="50">
        <f t="shared" si="13"/>
        <v>1118.8737000000001</v>
      </c>
      <c r="AI87" s="50"/>
      <c r="AJ87" s="39">
        <f t="shared" si="35"/>
        <v>619.17370000000005</v>
      </c>
      <c r="AL87" s="50"/>
      <c r="AM87" s="50"/>
      <c r="AP87" s="93">
        <v>380.6</v>
      </c>
      <c r="AQ87" s="50">
        <v>0.1636989247311828</v>
      </c>
      <c r="AR87" s="50">
        <v>380.6</v>
      </c>
      <c r="AS87" s="50">
        <f t="shared" si="28"/>
        <v>2325</v>
      </c>
      <c r="AU87" s="50"/>
      <c r="AX87" s="50">
        <v>0.1714285714285714</v>
      </c>
      <c r="AY87" s="39">
        <f>AX87*2325</f>
        <v>398.5714285714285</v>
      </c>
      <c r="AZ87" s="50">
        <v>0.27975438596491226</v>
      </c>
      <c r="BA87" s="39">
        <f t="shared" si="36"/>
        <v>650.42894736842095</v>
      </c>
      <c r="BC87" s="39">
        <f>AY87-AP87</f>
        <v>17.971428571428476</v>
      </c>
      <c r="BD87" s="39">
        <f t="shared" si="37"/>
        <v>269.82894736842093</v>
      </c>
      <c r="BI87" s="93">
        <v>226</v>
      </c>
      <c r="BX87" s="101">
        <v>92.2</v>
      </c>
      <c r="BY87" s="39">
        <f t="shared" si="38"/>
        <v>8.8653846153846153E-2</v>
      </c>
      <c r="BZ87" s="39">
        <v>8.5</v>
      </c>
      <c r="CA87" s="39">
        <f t="shared" si="29"/>
        <v>0.12102040816326531</v>
      </c>
      <c r="CB87" s="51"/>
      <c r="CC87" s="52"/>
      <c r="CI87" s="39">
        <f t="shared" si="39"/>
        <v>-3.2366562009419161E-2</v>
      </c>
      <c r="CJ87" s="53"/>
      <c r="CQ87" s="39">
        <v>46.93</v>
      </c>
      <c r="DE87" s="163">
        <v>13.82</v>
      </c>
      <c r="DF87" s="43">
        <f>DE87*0.434</f>
        <v>5.9978800000000003</v>
      </c>
    </row>
    <row r="88" spans="1:110" x14ac:dyDescent="0.2">
      <c r="A88" s="36">
        <v>1577</v>
      </c>
      <c r="B88" s="88">
        <v>12.21</v>
      </c>
      <c r="D88" s="101">
        <v>275</v>
      </c>
      <c r="H88" s="39">
        <v>21137</v>
      </c>
      <c r="R88" s="39">
        <v>2858</v>
      </c>
      <c r="W88" s="93">
        <v>504.2</v>
      </c>
      <c r="X88" s="50">
        <v>0.21686021505376343</v>
      </c>
      <c r="Y88" s="50">
        <f t="shared" si="33"/>
        <v>632.83280516129025</v>
      </c>
      <c r="Z88" s="39">
        <f t="shared" si="34"/>
        <v>2325</v>
      </c>
      <c r="AD88" s="50"/>
      <c r="AE88" s="50"/>
      <c r="AG88" s="50">
        <v>0.50408399999999998</v>
      </c>
      <c r="AH88" s="50">
        <f t="shared" si="13"/>
        <v>1171.9953</v>
      </c>
      <c r="AI88" s="50"/>
      <c r="AJ88" s="39">
        <f t="shared" si="35"/>
        <v>667.7953</v>
      </c>
      <c r="AL88" s="50"/>
      <c r="AM88" s="50"/>
      <c r="AP88" s="93">
        <v>464.1</v>
      </c>
      <c r="AQ88" s="50">
        <v>0.19961290322580647</v>
      </c>
      <c r="AR88" s="50">
        <v>464.1</v>
      </c>
      <c r="AS88" s="50">
        <f t="shared" si="28"/>
        <v>2325</v>
      </c>
      <c r="AU88" s="50"/>
      <c r="AZ88" s="50">
        <v>0.40710526315789469</v>
      </c>
      <c r="BA88" s="39">
        <f t="shared" si="36"/>
        <v>946.5197368421052</v>
      </c>
      <c r="BD88" s="39">
        <f t="shared" si="37"/>
        <v>482.41973684210518</v>
      </c>
      <c r="BI88" s="93">
        <v>1146</v>
      </c>
      <c r="BX88" s="101">
        <v>68.8</v>
      </c>
      <c r="BY88" s="39">
        <f t="shared" si="38"/>
        <v>6.6153846153846146E-2</v>
      </c>
      <c r="BZ88" s="39">
        <v>8.5</v>
      </c>
      <c r="CA88" s="39">
        <f t="shared" si="29"/>
        <v>0.12459183673469389</v>
      </c>
      <c r="CB88" s="51"/>
      <c r="CC88" s="52"/>
      <c r="CI88" s="39">
        <f t="shared" si="39"/>
        <v>-5.843799058084774E-2</v>
      </c>
      <c r="CJ88" s="53"/>
      <c r="DE88" s="163"/>
      <c r="DF88" s="43"/>
    </row>
    <row r="89" spans="1:110" x14ac:dyDescent="0.2">
      <c r="A89" s="36">
        <v>1578</v>
      </c>
      <c r="B89" s="88">
        <v>12.21</v>
      </c>
      <c r="D89" s="101">
        <v>771.1</v>
      </c>
      <c r="H89" s="39">
        <v>22032</v>
      </c>
      <c r="R89" s="39">
        <v>1553</v>
      </c>
      <c r="W89" s="93">
        <v>642.5</v>
      </c>
      <c r="X89" s="50">
        <v>0.2763440860215054</v>
      </c>
      <c r="Y89" s="50">
        <f t="shared" si="33"/>
        <v>806.41625806451611</v>
      </c>
      <c r="Z89" s="39">
        <f t="shared" si="34"/>
        <v>2325</v>
      </c>
      <c r="AD89" s="50"/>
      <c r="AE89" s="50"/>
      <c r="AG89" s="50">
        <v>0.53264400000000001</v>
      </c>
      <c r="AH89" s="50">
        <f t="shared" si="13"/>
        <v>1238.3973000000001</v>
      </c>
      <c r="AI89" s="50"/>
      <c r="AJ89" s="39">
        <f t="shared" si="35"/>
        <v>595.89730000000009</v>
      </c>
      <c r="AL89" s="50"/>
      <c r="AM89" s="50"/>
      <c r="AP89" s="93">
        <v>575.20000000000005</v>
      </c>
      <c r="AQ89" s="50">
        <v>0.24739784946236562</v>
      </c>
      <c r="AR89" s="50">
        <v>575.20000000000005</v>
      </c>
      <c r="AS89" s="50">
        <f t="shared" si="28"/>
        <v>2325</v>
      </c>
      <c r="AU89" s="50"/>
      <c r="AZ89" s="50">
        <v>0.43633333333333324</v>
      </c>
      <c r="BA89" s="39">
        <f t="shared" si="36"/>
        <v>1014.4749999999998</v>
      </c>
      <c r="BD89" s="39">
        <f t="shared" si="37"/>
        <v>439.27499999999975</v>
      </c>
      <c r="BI89" s="93">
        <v>1014</v>
      </c>
      <c r="BX89" s="101">
        <v>65.099999999999994</v>
      </c>
      <c r="BY89" s="39">
        <f t="shared" si="38"/>
        <v>6.2596153846153843E-2</v>
      </c>
      <c r="BZ89" s="39">
        <v>8.5</v>
      </c>
      <c r="CA89" s="39">
        <f t="shared" si="29"/>
        <v>0.12459183673469389</v>
      </c>
      <c r="CB89" s="51"/>
      <c r="CC89" s="52"/>
      <c r="CI89" s="39">
        <f t="shared" si="39"/>
        <v>-6.1995682888540043E-2</v>
      </c>
      <c r="CJ89" s="53"/>
      <c r="CQ89" s="39">
        <v>39.479999999999997</v>
      </c>
      <c r="DE89" s="163">
        <v>15.74</v>
      </c>
      <c r="DF89" s="43">
        <f>DE89*0.434</f>
        <v>6.8311599999999997</v>
      </c>
    </row>
    <row r="90" spans="1:110" x14ac:dyDescent="0.2">
      <c r="A90" s="36">
        <v>1579</v>
      </c>
      <c r="B90" s="88">
        <v>11.86</v>
      </c>
      <c r="D90" s="101">
        <v>811</v>
      </c>
      <c r="E90" s="43">
        <v>78.400000000000006</v>
      </c>
      <c r="F90" s="43"/>
      <c r="H90" s="39">
        <v>9618</v>
      </c>
      <c r="R90" s="39">
        <v>1827</v>
      </c>
      <c r="W90" s="93">
        <v>526.5</v>
      </c>
      <c r="X90" s="50">
        <v>0.2264516129032258</v>
      </c>
      <c r="Y90" s="50">
        <f t="shared" si="33"/>
        <v>660.82203870967737</v>
      </c>
      <c r="Z90" s="39">
        <f t="shared" si="34"/>
        <v>2325</v>
      </c>
      <c r="AD90" s="50"/>
      <c r="AE90" s="50"/>
      <c r="AG90" s="50">
        <v>0.43720199999999998</v>
      </c>
      <c r="AH90" s="50">
        <f t="shared" si="13"/>
        <v>1016.49465</v>
      </c>
      <c r="AI90" s="50"/>
      <c r="AJ90" s="39">
        <f t="shared" si="35"/>
        <v>489.99464999999998</v>
      </c>
      <c r="AL90" s="50"/>
      <c r="AM90" s="50"/>
      <c r="AP90" s="93">
        <v>526.5</v>
      </c>
      <c r="AQ90" s="50">
        <v>0.2264516129032258</v>
      </c>
      <c r="AR90" s="50">
        <v>526.5</v>
      </c>
      <c r="AS90" s="50">
        <f t="shared" si="28"/>
        <v>2325</v>
      </c>
      <c r="AU90" s="50"/>
      <c r="AX90" s="50">
        <v>0.15182644486365973</v>
      </c>
      <c r="AY90" s="39">
        <f>AX90*2325</f>
        <v>352.99648430800886</v>
      </c>
      <c r="AZ90" s="50">
        <v>0.32855263157894732</v>
      </c>
      <c r="BA90" s="39">
        <f t="shared" si="36"/>
        <v>763.88486842105249</v>
      </c>
      <c r="BC90" s="39">
        <f>AY90-AP90</f>
        <v>-173.50351569199114</v>
      </c>
      <c r="BD90" s="39">
        <f t="shared" si="37"/>
        <v>237.38486842105249</v>
      </c>
      <c r="BI90" s="93">
        <v>1150</v>
      </c>
      <c r="BX90" s="101">
        <v>48.5</v>
      </c>
      <c r="BY90" s="39">
        <f t="shared" si="38"/>
        <v>4.6634615384615385E-2</v>
      </c>
      <c r="BZ90" s="39">
        <v>8.25</v>
      </c>
      <c r="CA90" s="39">
        <f t="shared" si="29"/>
        <v>0.1174609843937575</v>
      </c>
      <c r="CB90" s="51"/>
      <c r="CC90" s="52"/>
      <c r="CI90" s="39">
        <f t="shared" si="39"/>
        <v>-7.0826369009142118E-2</v>
      </c>
      <c r="CJ90" s="53"/>
      <c r="DE90" s="163">
        <v>11.3</v>
      </c>
      <c r="DF90" s="43">
        <f>DE90*0.434</f>
        <v>4.9042000000000003</v>
      </c>
    </row>
    <row r="91" spans="1:110" x14ac:dyDescent="0.2">
      <c r="A91" s="36">
        <v>1580</v>
      </c>
      <c r="B91" s="88">
        <v>12.69</v>
      </c>
      <c r="D91" s="101">
        <v>925.1</v>
      </c>
      <c r="E91" s="43">
        <v>96</v>
      </c>
      <c r="F91" s="43">
        <f>E91*B91</f>
        <v>1218.24</v>
      </c>
      <c r="G91" s="39">
        <f>F91-D91</f>
        <v>293.14</v>
      </c>
      <c r="H91" s="39">
        <v>6120</v>
      </c>
      <c r="I91" s="119">
        <f>(H91*G91)/1000</f>
        <v>1794.0167999999999</v>
      </c>
      <c r="R91" s="39">
        <v>3063</v>
      </c>
      <c r="W91" s="93">
        <v>442.6</v>
      </c>
      <c r="X91" s="50">
        <v>0.19036559139784948</v>
      </c>
      <c r="Y91" s="50">
        <f t="shared" si="33"/>
        <v>555.51725419354841</v>
      </c>
      <c r="Z91" s="39">
        <f t="shared" si="34"/>
        <v>2325</v>
      </c>
      <c r="AD91" s="50"/>
      <c r="AE91" s="50"/>
      <c r="AG91" s="50">
        <v>0.42494399999999999</v>
      </c>
      <c r="AH91" s="50">
        <f>AG91*2743.5</f>
        <v>1165.8338639999999</v>
      </c>
      <c r="AI91" s="50"/>
      <c r="AJ91" s="39">
        <f t="shared" si="35"/>
        <v>723.23386399999993</v>
      </c>
      <c r="AL91" s="50"/>
      <c r="AM91" s="50"/>
      <c r="AP91" s="93">
        <v>365.7</v>
      </c>
      <c r="AQ91" s="50">
        <v>0.15729032258064515</v>
      </c>
      <c r="AR91" s="50">
        <v>365.7</v>
      </c>
      <c r="AS91" s="50">
        <f t="shared" si="28"/>
        <v>2325</v>
      </c>
      <c r="AU91" s="50"/>
      <c r="AZ91" s="50">
        <v>0.33452631578947362</v>
      </c>
      <c r="BA91" s="39">
        <f t="shared" si="36"/>
        <v>777.7736842105262</v>
      </c>
      <c r="BD91" s="39">
        <f t="shared" si="37"/>
        <v>412.07368421052621</v>
      </c>
      <c r="BI91" s="93">
        <v>1632</v>
      </c>
      <c r="BX91" s="101">
        <v>55.5</v>
      </c>
      <c r="BY91" s="39">
        <f t="shared" si="38"/>
        <v>5.3365384615384613E-2</v>
      </c>
      <c r="BZ91" s="39">
        <v>8</v>
      </c>
      <c r="CA91" s="39">
        <f t="shared" si="29"/>
        <v>0.12187274909963985</v>
      </c>
      <c r="CB91" s="51"/>
      <c r="CC91" s="52"/>
      <c r="CI91" s="39">
        <f t="shared" si="39"/>
        <v>-6.8507364484255234E-2</v>
      </c>
      <c r="CJ91" s="53"/>
      <c r="CQ91" s="39">
        <v>18.989999999999998</v>
      </c>
      <c r="DE91" s="163"/>
      <c r="DF91" s="43"/>
    </row>
    <row r="92" spans="1:110" x14ac:dyDescent="0.2">
      <c r="A92" s="36">
        <v>1581</v>
      </c>
      <c r="B92" s="88">
        <v>12.69</v>
      </c>
      <c r="D92" s="101">
        <v>795.7</v>
      </c>
      <c r="E92" s="43"/>
      <c r="F92" s="43"/>
      <c r="H92" s="39">
        <v>12664</v>
      </c>
      <c r="I92" s="119"/>
      <c r="R92" s="39">
        <v>3056</v>
      </c>
      <c r="W92" s="93">
        <v>518.29999999999995</v>
      </c>
      <c r="X92" s="50">
        <v>0.22292473118279568</v>
      </c>
      <c r="Y92" s="50">
        <f t="shared" si="33"/>
        <v>650.530033548387</v>
      </c>
      <c r="Z92" s="39">
        <f t="shared" si="34"/>
        <v>2325</v>
      </c>
      <c r="AG92" s="50">
        <v>0.38544600000000001</v>
      </c>
      <c r="AH92" s="50">
        <f>AG92*2743.5</f>
        <v>1057.4711010000001</v>
      </c>
      <c r="AJ92" s="39">
        <f t="shared" si="35"/>
        <v>539.17110100000014</v>
      </c>
      <c r="AP92" s="93">
        <v>254.2</v>
      </c>
      <c r="AQ92" s="50">
        <v>0.10933333333333332</v>
      </c>
      <c r="AR92" s="50">
        <v>254.2</v>
      </c>
      <c r="AS92" s="50">
        <f t="shared" si="28"/>
        <v>2325</v>
      </c>
      <c r="AU92" s="50"/>
      <c r="AX92" s="50">
        <v>0.16350540216086432</v>
      </c>
      <c r="AY92" s="39">
        <f>AX92*2325</f>
        <v>380.15006002400952</v>
      </c>
      <c r="AZ92" s="50">
        <v>0.28474561403508769</v>
      </c>
      <c r="BA92" s="39">
        <f t="shared" si="36"/>
        <v>662.03355263157891</v>
      </c>
      <c r="BC92" s="39">
        <f>AY92-AP92</f>
        <v>125.95006002400953</v>
      </c>
      <c r="BD92" s="39">
        <f t="shared" si="37"/>
        <v>407.83355263157893</v>
      </c>
      <c r="BI92" s="93">
        <v>1284</v>
      </c>
      <c r="BX92" s="101">
        <v>55.7</v>
      </c>
      <c r="BY92" s="39">
        <f t="shared" si="38"/>
        <v>5.3557692307692313E-2</v>
      </c>
      <c r="BZ92" s="39" t="s">
        <v>277</v>
      </c>
      <c r="CB92" s="51"/>
      <c r="CC92" s="52"/>
      <c r="CQ92" s="39">
        <v>19.190000000000001</v>
      </c>
      <c r="DE92" s="163"/>
      <c r="DF92" s="43"/>
    </row>
    <row r="93" spans="1:110" x14ac:dyDescent="0.2">
      <c r="A93" s="36">
        <v>1582</v>
      </c>
      <c r="B93" s="88">
        <v>12.69</v>
      </c>
      <c r="D93" s="101">
        <v>633</v>
      </c>
      <c r="E93" s="43">
        <v>67.900000000000006</v>
      </c>
      <c r="F93" s="43">
        <f>E93*B93</f>
        <v>861.65100000000007</v>
      </c>
      <c r="G93" s="39">
        <f>F93-D93</f>
        <v>228.65100000000007</v>
      </c>
      <c r="H93" s="39">
        <v>18714</v>
      </c>
      <c r="I93" s="119">
        <f>(H93*G93)/1000</f>
        <v>4278.9748140000011</v>
      </c>
      <c r="R93" s="39">
        <v>1609</v>
      </c>
      <c r="W93" s="93">
        <v>508.5</v>
      </c>
      <c r="X93" s="50">
        <v>0.21870967741935485</v>
      </c>
      <c r="Y93" s="50">
        <f t="shared" si="33"/>
        <v>638.22983225806456</v>
      </c>
      <c r="Z93" s="39">
        <f t="shared" si="34"/>
        <v>2325</v>
      </c>
      <c r="AG93" s="50">
        <v>0.42291000000000001</v>
      </c>
      <c r="AH93" s="50">
        <f>AG93*2743.5</f>
        <v>1160.2535849999999</v>
      </c>
      <c r="AJ93" s="39">
        <f t="shared" si="35"/>
        <v>651.75358499999993</v>
      </c>
      <c r="AP93" s="93">
        <v>341.5</v>
      </c>
      <c r="AQ93" s="50">
        <v>0.14688172043010753</v>
      </c>
      <c r="AR93" s="50">
        <v>341.5</v>
      </c>
      <c r="AS93" s="50">
        <f t="shared" si="28"/>
        <v>2325</v>
      </c>
      <c r="AU93" s="50"/>
      <c r="AX93" s="50">
        <v>0.14701594923683758</v>
      </c>
      <c r="AY93" s="39">
        <f>AX93*2325</f>
        <v>341.8120819756474</v>
      </c>
      <c r="AZ93" s="50">
        <v>0.37134502923976603</v>
      </c>
      <c r="BA93" s="39">
        <f t="shared" si="36"/>
        <v>863.37719298245599</v>
      </c>
      <c r="BC93" s="39">
        <f>AY93-AP93</f>
        <v>0.31208197564740203</v>
      </c>
      <c r="BD93" s="39">
        <f t="shared" si="37"/>
        <v>521.87719298245599</v>
      </c>
      <c r="BI93" s="93">
        <v>808</v>
      </c>
      <c r="BX93" s="101">
        <v>61.9</v>
      </c>
      <c r="BY93" s="39">
        <f t="shared" si="38"/>
        <v>5.9519230769230769E-2</v>
      </c>
      <c r="BZ93" s="39" t="s">
        <v>277</v>
      </c>
      <c r="CB93" s="51"/>
      <c r="CC93" s="52"/>
      <c r="CQ93" s="39">
        <v>18.07</v>
      </c>
      <c r="DE93" s="163">
        <v>12.51</v>
      </c>
      <c r="DF93" s="43">
        <f>DE93*0.434</f>
        <v>5.4293399999999998</v>
      </c>
    </row>
    <row r="94" spans="1:110" x14ac:dyDescent="0.2">
      <c r="A94" s="36">
        <v>1583</v>
      </c>
      <c r="B94" s="88">
        <v>12.24</v>
      </c>
      <c r="D94" s="101">
        <v>609.5</v>
      </c>
      <c r="E94" s="43"/>
      <c r="F94" s="43"/>
      <c r="H94" s="39">
        <v>21004</v>
      </c>
      <c r="R94" s="39">
        <v>1691</v>
      </c>
      <c r="W94" s="93">
        <v>503.1</v>
      </c>
      <c r="X94" s="50">
        <v>0.21638709677419357</v>
      </c>
      <c r="Y94" s="50">
        <f t="shared" si="33"/>
        <v>631.45217032258063</v>
      </c>
      <c r="Z94" s="39">
        <f t="shared" si="34"/>
        <v>2325</v>
      </c>
      <c r="AH94" s="50"/>
      <c r="AP94" s="93">
        <v>425.5</v>
      </c>
      <c r="AQ94" s="50">
        <v>0.18301075268817205</v>
      </c>
      <c r="AR94" s="50">
        <v>425.5</v>
      </c>
      <c r="AS94" s="50">
        <f t="shared" si="28"/>
        <v>2325</v>
      </c>
      <c r="AU94" s="50"/>
      <c r="AX94" s="50">
        <v>0.16335105470759731</v>
      </c>
      <c r="AY94" s="39">
        <f>AX94*2325</f>
        <v>379.79120219516375</v>
      </c>
      <c r="AZ94" s="50">
        <v>0.3007894736842105</v>
      </c>
      <c r="BA94" s="39">
        <f t="shared" si="36"/>
        <v>699.33552631578937</v>
      </c>
      <c r="BC94" s="39">
        <f>AY94-AP94</f>
        <v>-45.708797804836252</v>
      </c>
      <c r="BD94" s="39">
        <f t="shared" si="37"/>
        <v>273.83552631578937</v>
      </c>
      <c r="BI94" s="93">
        <v>1535</v>
      </c>
      <c r="BX94" s="101">
        <v>59.6</v>
      </c>
      <c r="BY94" s="39">
        <f t="shared" si="38"/>
        <v>5.7307692307692309E-2</v>
      </c>
      <c r="BZ94" s="39" t="s">
        <v>277</v>
      </c>
      <c r="CB94" s="51"/>
      <c r="CC94" s="52"/>
      <c r="CQ94" s="39">
        <v>19.190000000000001</v>
      </c>
      <c r="DE94" s="163"/>
      <c r="DF94" s="43"/>
    </row>
    <row r="95" spans="1:110" x14ac:dyDescent="0.2">
      <c r="A95" s="36">
        <v>1584</v>
      </c>
      <c r="B95" s="88">
        <v>12.24</v>
      </c>
      <c r="D95" s="101">
        <v>667.2</v>
      </c>
      <c r="E95" s="43">
        <v>73.150000000000006</v>
      </c>
      <c r="F95" s="43">
        <f>E95*B95</f>
        <v>895.35600000000011</v>
      </c>
      <c r="G95" s="39">
        <f>F95-D95</f>
        <v>228.15600000000006</v>
      </c>
      <c r="H95" s="39">
        <v>20928</v>
      </c>
      <c r="I95" s="119">
        <f>(H95*G95)/1000</f>
        <v>4774.8487680000007</v>
      </c>
      <c r="L95" s="39">
        <v>106.23</v>
      </c>
      <c r="M95" s="39">
        <f>L95*B95</f>
        <v>1300.2552000000001</v>
      </c>
      <c r="R95" s="39">
        <v>3452</v>
      </c>
      <c r="W95" s="93">
        <v>667.2</v>
      </c>
      <c r="X95" s="50">
        <v>0.28696774193548391</v>
      </c>
      <c r="Y95" s="50">
        <f t="shared" si="33"/>
        <v>837.41778580645166</v>
      </c>
      <c r="Z95" s="39">
        <f t="shared" si="34"/>
        <v>2325</v>
      </c>
      <c r="AH95" s="50"/>
      <c r="AP95" s="93">
        <v>443.1</v>
      </c>
      <c r="AQ95" s="50">
        <v>0.19058064516129034</v>
      </c>
      <c r="AR95" s="50">
        <v>443.1</v>
      </c>
      <c r="AS95" s="50">
        <f t="shared" si="28"/>
        <v>2325</v>
      </c>
      <c r="AU95" s="50"/>
      <c r="AZ95" s="50">
        <v>0.2791578947368421</v>
      </c>
      <c r="BA95" s="39">
        <f t="shared" si="36"/>
        <v>649.04210526315785</v>
      </c>
      <c r="BD95" s="39">
        <f t="shared" si="37"/>
        <v>205.94210526315783</v>
      </c>
      <c r="BI95" s="93">
        <v>785</v>
      </c>
      <c r="BX95" s="101">
        <v>63.8</v>
      </c>
      <c r="BY95" s="39">
        <f t="shared" si="38"/>
        <v>6.1346153846153842E-2</v>
      </c>
      <c r="BZ95" s="39" t="s">
        <v>277</v>
      </c>
      <c r="CB95" s="51"/>
      <c r="CC95" s="52"/>
      <c r="CQ95" s="39">
        <v>20.149999999999999</v>
      </c>
      <c r="DE95" s="163"/>
      <c r="DF95" s="43"/>
    </row>
    <row r="96" spans="1:110" x14ac:dyDescent="0.2">
      <c r="A96" s="36">
        <v>1585</v>
      </c>
      <c r="B96" s="88">
        <v>12.24</v>
      </c>
      <c r="D96" s="101">
        <v>684.1</v>
      </c>
      <c r="E96" s="43">
        <v>73.849999999999994</v>
      </c>
      <c r="F96" s="43">
        <f>E96*B96</f>
        <v>903.92399999999998</v>
      </c>
      <c r="G96" s="39">
        <f>F96-D96</f>
        <v>219.82399999999996</v>
      </c>
      <c r="H96" s="39">
        <v>12786</v>
      </c>
      <c r="I96" s="119">
        <f>(H96*G96)/1000</f>
        <v>2810.6696639999996</v>
      </c>
      <c r="L96" s="39">
        <v>105</v>
      </c>
      <c r="M96" s="39">
        <f>L96*B96</f>
        <v>1285.2</v>
      </c>
      <c r="R96" s="39">
        <v>1202</v>
      </c>
      <c r="W96" s="93">
        <v>639.29999999999995</v>
      </c>
      <c r="X96" s="50">
        <v>0.27496774193548384</v>
      </c>
      <c r="Y96" s="50">
        <f t="shared" si="33"/>
        <v>802.39986580645154</v>
      </c>
      <c r="Z96" s="39">
        <f t="shared" si="34"/>
        <v>2325</v>
      </c>
      <c r="AC96" s="50">
        <v>0.26973760932944602</v>
      </c>
      <c r="AD96" s="50">
        <f>AC96*2325</f>
        <v>627.13994169096202</v>
      </c>
      <c r="AE96" s="50"/>
      <c r="AI96" s="50">
        <f>AD96-W96</f>
        <v>-12.160058309037936</v>
      </c>
      <c r="AL96" s="50"/>
      <c r="AM96" s="50"/>
      <c r="AP96" s="93">
        <v>328.6</v>
      </c>
      <c r="AQ96" s="50">
        <v>0.14133333333333334</v>
      </c>
      <c r="AR96" s="50">
        <v>328.6</v>
      </c>
      <c r="AS96" s="50">
        <f t="shared" si="28"/>
        <v>2325</v>
      </c>
      <c r="AU96" s="50"/>
      <c r="AZ96" s="50">
        <v>0.26305263157894737</v>
      </c>
      <c r="BA96" s="39">
        <f t="shared" si="36"/>
        <v>611.59736842105269</v>
      </c>
      <c r="BD96" s="39">
        <f t="shared" si="37"/>
        <v>282.99736842105267</v>
      </c>
      <c r="BI96" s="93">
        <v>149</v>
      </c>
      <c r="BX96" s="101">
        <v>62.1</v>
      </c>
      <c r="BY96" s="39">
        <f t="shared" si="38"/>
        <v>5.9711538461538462E-2</v>
      </c>
      <c r="BZ96" s="39" t="s">
        <v>277</v>
      </c>
      <c r="CB96" s="51"/>
      <c r="CC96" s="52"/>
      <c r="CQ96" s="39">
        <v>28.49</v>
      </c>
      <c r="DE96" s="163">
        <v>20.85</v>
      </c>
      <c r="DF96" s="43">
        <f>DE96*0.434</f>
        <v>9.0488999999999997</v>
      </c>
    </row>
    <row r="97" spans="1:110" x14ac:dyDescent="0.2">
      <c r="A97" s="36">
        <v>1586</v>
      </c>
      <c r="B97" s="88">
        <v>11.42</v>
      </c>
      <c r="D97" s="101">
        <v>606.70000000000005</v>
      </c>
      <c r="E97" s="42"/>
      <c r="F97" s="42"/>
      <c r="H97" s="39">
        <v>30020</v>
      </c>
      <c r="R97" s="39">
        <v>2542</v>
      </c>
      <c r="W97" s="93">
        <v>569.79999999999995</v>
      </c>
      <c r="X97" s="50">
        <v>0.24507526881720429</v>
      </c>
      <c r="Y97" s="50">
        <f t="shared" si="33"/>
        <v>715.16884645161281</v>
      </c>
      <c r="Z97" s="39">
        <f t="shared" si="34"/>
        <v>2325</v>
      </c>
      <c r="AC97" s="50">
        <v>0.30437317784256557</v>
      </c>
      <c r="AD97" s="50">
        <f>AC97*2325</f>
        <v>707.66763848396499</v>
      </c>
      <c r="AE97" s="50"/>
      <c r="AI97" s="50">
        <f>AD97-W97</f>
        <v>137.86763848396504</v>
      </c>
      <c r="AL97" s="50"/>
      <c r="AM97" s="50"/>
      <c r="AP97" s="93">
        <v>295.60000000000002</v>
      </c>
      <c r="AQ97" s="50">
        <v>0.12713978494623657</v>
      </c>
      <c r="AR97" s="50">
        <v>295.60000000000002</v>
      </c>
      <c r="AS97" s="50">
        <f t="shared" si="28"/>
        <v>2325</v>
      </c>
      <c r="AU97" s="50"/>
      <c r="AX97" s="50">
        <v>0.11545189504373178</v>
      </c>
      <c r="AY97" s="39">
        <f>AX97*2325</f>
        <v>268.42565597667641</v>
      </c>
      <c r="AZ97" s="50">
        <v>0.28094736842105261</v>
      </c>
      <c r="BA97" s="39">
        <f t="shared" si="36"/>
        <v>653.20263157894738</v>
      </c>
      <c r="BC97" s="39">
        <f>AY97-AP97</f>
        <v>-27.174344023323613</v>
      </c>
      <c r="BD97" s="39">
        <f t="shared" si="37"/>
        <v>357.60263157894735</v>
      </c>
      <c r="BI97" s="93">
        <v>806</v>
      </c>
      <c r="BX97" s="101">
        <v>72.3</v>
      </c>
      <c r="BY97" s="39">
        <f t="shared" si="38"/>
        <v>6.9519230769230764E-2</v>
      </c>
      <c r="BZ97" s="39" t="s">
        <v>278</v>
      </c>
      <c r="CB97" s="51">
        <v>0.12752887882219704</v>
      </c>
      <c r="CC97" s="52"/>
      <c r="CJ97" s="53">
        <f t="shared" ref="CJ97:CJ116" si="40">BY97-CB97</f>
        <v>-5.8009648052966281E-2</v>
      </c>
      <c r="CQ97" s="39">
        <v>45.17</v>
      </c>
      <c r="DE97" s="163">
        <v>13.9</v>
      </c>
      <c r="DF97" s="43">
        <f>DE97*0.434</f>
        <v>6.0326000000000004</v>
      </c>
    </row>
    <row r="98" spans="1:110" x14ac:dyDescent="0.2">
      <c r="A98" s="36">
        <v>1587</v>
      </c>
      <c r="B98" s="88">
        <v>11.42</v>
      </c>
      <c r="D98" s="101">
        <v>852.6</v>
      </c>
      <c r="E98" s="43"/>
      <c r="F98" s="43"/>
      <c r="H98" s="39">
        <v>28866</v>
      </c>
      <c r="R98" s="39">
        <v>2078</v>
      </c>
      <c r="W98" s="93">
        <v>745.4</v>
      </c>
      <c r="X98" s="50">
        <v>0.32060215053763441</v>
      </c>
      <c r="Y98" s="50">
        <f t="shared" si="33"/>
        <v>935.56837161290321</v>
      </c>
      <c r="Z98" s="39">
        <f t="shared" si="34"/>
        <v>2325</v>
      </c>
      <c r="AC98" s="50">
        <v>0.35060024009603841</v>
      </c>
      <c r="AD98" s="50">
        <f>AC98*2325</f>
        <v>815.1455582232893</v>
      </c>
      <c r="AE98" s="50"/>
      <c r="AI98" s="50">
        <f>AD98-W98</f>
        <v>69.745558223289322</v>
      </c>
      <c r="AL98" s="50"/>
      <c r="AM98" s="50"/>
      <c r="AP98" s="93">
        <v>452.6</v>
      </c>
      <c r="AQ98" s="50">
        <v>0.19466666666666668</v>
      </c>
      <c r="AR98" s="50">
        <v>452.6</v>
      </c>
      <c r="AS98" s="50">
        <f t="shared" si="28"/>
        <v>2325</v>
      </c>
      <c r="AU98" s="50"/>
      <c r="AZ98" s="50">
        <v>0.35967105263157895</v>
      </c>
      <c r="BA98" s="39">
        <f t="shared" si="36"/>
        <v>836.23519736842104</v>
      </c>
      <c r="BD98" s="39">
        <f t="shared" si="37"/>
        <v>383.63519736842102</v>
      </c>
      <c r="BI98" s="93">
        <v>583</v>
      </c>
      <c r="BX98" s="101">
        <v>103.2</v>
      </c>
      <c r="BY98" s="39">
        <f t="shared" si="38"/>
        <v>9.9230769230769234E-2</v>
      </c>
      <c r="BZ98" s="39" t="s">
        <v>277</v>
      </c>
      <c r="CB98" s="51">
        <v>0.1455492638731597</v>
      </c>
      <c r="CC98" s="52"/>
      <c r="CJ98" s="53">
        <f t="shared" si="40"/>
        <v>-4.6318494642390462E-2</v>
      </c>
      <c r="CQ98" s="39">
        <v>42.74</v>
      </c>
      <c r="DE98" s="163"/>
      <c r="DF98" s="43"/>
    </row>
    <row r="99" spans="1:110" x14ac:dyDescent="0.2">
      <c r="A99" s="36">
        <v>1588</v>
      </c>
      <c r="B99" s="88">
        <v>11.42</v>
      </c>
      <c r="D99" s="101">
        <v>834</v>
      </c>
      <c r="E99" s="43"/>
      <c r="F99" s="43"/>
      <c r="H99" s="39">
        <v>18330</v>
      </c>
      <c r="R99" s="39">
        <v>1747</v>
      </c>
      <c r="W99" s="93">
        <v>677.6</v>
      </c>
      <c r="X99" s="50">
        <v>0.29144086021505378</v>
      </c>
      <c r="Y99" s="50">
        <f t="shared" si="33"/>
        <v>850.47106064516129</v>
      </c>
      <c r="Z99" s="39">
        <f t="shared" si="34"/>
        <v>2325</v>
      </c>
      <c r="AD99" s="50"/>
      <c r="AE99" s="50"/>
      <c r="AI99" s="50"/>
      <c r="AL99" s="50"/>
      <c r="AM99" s="50"/>
      <c r="AP99" s="93">
        <v>409.9</v>
      </c>
      <c r="AQ99" s="50">
        <v>0.17630107526881719</v>
      </c>
      <c r="AR99" s="50">
        <v>409.9</v>
      </c>
      <c r="AS99" s="50">
        <f t="shared" si="28"/>
        <v>2325</v>
      </c>
      <c r="AU99" s="50"/>
      <c r="AX99" s="39">
        <v>0.15846338535414164</v>
      </c>
      <c r="AY99" s="39">
        <f>AX99*2325</f>
        <v>368.42737094837935</v>
      </c>
      <c r="AZ99" s="50">
        <v>0.33434210526315788</v>
      </c>
      <c r="BA99" s="39">
        <f t="shared" si="36"/>
        <v>777.34539473684208</v>
      </c>
      <c r="BC99" s="39">
        <f>AY99-AP99</f>
        <v>-41.472629051620629</v>
      </c>
      <c r="BD99" s="39">
        <f t="shared" si="37"/>
        <v>367.4453947368421</v>
      </c>
      <c r="BI99" s="93">
        <v>296</v>
      </c>
      <c r="BX99" s="101">
        <v>101.3</v>
      </c>
      <c r="BY99" s="39">
        <f t="shared" si="38"/>
        <v>9.7403846153846146E-2</v>
      </c>
      <c r="BZ99" s="39" t="s">
        <v>277</v>
      </c>
      <c r="CB99" s="51">
        <v>0.13080407701019253</v>
      </c>
      <c r="CC99" s="52"/>
      <c r="CJ99" s="53">
        <f t="shared" si="40"/>
        <v>-3.3400230856346386E-2</v>
      </c>
      <c r="CQ99" s="39">
        <v>30.11</v>
      </c>
      <c r="DE99" s="163">
        <v>15.29</v>
      </c>
      <c r="DF99" s="43">
        <f>DE99*0.434</f>
        <v>6.6358599999999992</v>
      </c>
    </row>
    <row r="100" spans="1:110" x14ac:dyDescent="0.2">
      <c r="A100" s="36">
        <v>1589</v>
      </c>
      <c r="B100" s="88">
        <v>11.42</v>
      </c>
      <c r="D100" s="101">
        <v>582.5</v>
      </c>
      <c r="E100" s="43"/>
      <c r="F100" s="43"/>
      <c r="H100" s="39">
        <v>23285</v>
      </c>
      <c r="R100" s="39">
        <v>3007</v>
      </c>
      <c r="W100" s="93">
        <v>506.6</v>
      </c>
      <c r="X100" s="50">
        <v>0.21789247311827958</v>
      </c>
      <c r="Y100" s="50">
        <f t="shared" si="33"/>
        <v>635.84509935483868</v>
      </c>
      <c r="Z100" s="39">
        <f t="shared" si="34"/>
        <v>2325</v>
      </c>
      <c r="AC100" s="50">
        <v>0.23769507803121248</v>
      </c>
      <c r="AD100" s="50">
        <f>AC100*2325</f>
        <v>552.64105642256902</v>
      </c>
      <c r="AE100" s="50"/>
      <c r="AI100" s="50">
        <f>AD100-W100</f>
        <v>46.041056422569</v>
      </c>
      <c r="AL100" s="50"/>
      <c r="AM100" s="50"/>
      <c r="AP100" s="93">
        <v>253.1</v>
      </c>
      <c r="AQ100" s="50">
        <v>0.10886021505376343</v>
      </c>
      <c r="AR100" s="50">
        <v>253.1</v>
      </c>
      <c r="AS100" s="50">
        <f t="shared" si="28"/>
        <v>2325</v>
      </c>
      <c r="AU100" s="50"/>
      <c r="AZ100" s="50">
        <v>0.35967105263157895</v>
      </c>
      <c r="BA100" s="39">
        <f t="shared" si="36"/>
        <v>836.23519736842104</v>
      </c>
      <c r="BD100" s="39">
        <f t="shared" si="37"/>
        <v>583.13519736842102</v>
      </c>
      <c r="BI100" s="93">
        <v>2140</v>
      </c>
      <c r="BX100" s="101">
        <v>98</v>
      </c>
      <c r="BY100" s="39">
        <f t="shared" si="38"/>
        <v>9.4230769230769229E-2</v>
      </c>
      <c r="BZ100" s="39" t="s">
        <v>277</v>
      </c>
      <c r="CB100" s="51">
        <v>0.15173272933182336</v>
      </c>
      <c r="CC100" s="52"/>
      <c r="CJ100" s="53">
        <f t="shared" si="40"/>
        <v>-5.7501960101054128E-2</v>
      </c>
      <c r="CQ100" s="39">
        <v>34.75</v>
      </c>
      <c r="DE100" s="163"/>
      <c r="DF100" s="43"/>
    </row>
    <row r="101" spans="1:110" x14ac:dyDescent="0.2">
      <c r="A101" s="36">
        <v>1590</v>
      </c>
      <c r="B101" s="88">
        <v>11.42</v>
      </c>
      <c r="D101" s="101">
        <v>751.8</v>
      </c>
      <c r="E101" s="43"/>
      <c r="F101" s="43"/>
      <c r="H101" s="39">
        <v>18654</v>
      </c>
      <c r="R101" s="39">
        <v>1725</v>
      </c>
      <c r="W101" s="93">
        <v>649.29999999999995</v>
      </c>
      <c r="X101" s="50">
        <v>0.27926881720430108</v>
      </c>
      <c r="Y101" s="50">
        <f t="shared" si="33"/>
        <v>814.95109161290316</v>
      </c>
      <c r="Z101" s="39">
        <f t="shared" si="34"/>
        <v>2325</v>
      </c>
      <c r="AC101" s="50">
        <v>0.39615846338535415</v>
      </c>
      <c r="AD101" s="50">
        <f>AC101*2325</f>
        <v>921.06842737094837</v>
      </c>
      <c r="AE101" s="50"/>
      <c r="AI101" s="50">
        <f>AD101-W101</f>
        <v>271.76842737094842</v>
      </c>
      <c r="AL101" s="50"/>
      <c r="AM101" s="50"/>
      <c r="AP101" s="93">
        <v>387.8</v>
      </c>
      <c r="AQ101" s="50">
        <v>0.1667956989247312</v>
      </c>
      <c r="AR101" s="50">
        <v>387.8</v>
      </c>
      <c r="AS101" s="50">
        <f t="shared" si="28"/>
        <v>2325</v>
      </c>
      <c r="AU101" s="50"/>
      <c r="AZ101" s="50">
        <v>0.41877192982456141</v>
      </c>
      <c r="BA101" s="39">
        <f t="shared" si="36"/>
        <v>973.64473684210532</v>
      </c>
      <c r="BD101" s="39">
        <f t="shared" si="37"/>
        <v>585.84473684210525</v>
      </c>
      <c r="BI101" s="93">
        <v>1256</v>
      </c>
      <c r="BX101" s="101">
        <v>106.7</v>
      </c>
      <c r="BY101" s="39">
        <f t="shared" si="38"/>
        <v>0.10259615384615385</v>
      </c>
      <c r="BZ101" s="39" t="s">
        <v>277</v>
      </c>
      <c r="CB101" s="51">
        <v>0.16677519818799549</v>
      </c>
      <c r="CC101" s="52"/>
      <c r="CJ101" s="53">
        <f t="shared" si="40"/>
        <v>-6.4179044341841643E-2</v>
      </c>
      <c r="CQ101" s="39">
        <v>27.56</v>
      </c>
      <c r="DE101" s="163"/>
      <c r="DF101" s="43"/>
    </row>
    <row r="102" spans="1:110" x14ac:dyDescent="0.2">
      <c r="A102" s="36">
        <v>1591</v>
      </c>
      <c r="B102" s="88">
        <v>11.42</v>
      </c>
      <c r="D102" s="101">
        <v>717</v>
      </c>
      <c r="E102" s="43"/>
      <c r="F102" s="43"/>
      <c r="H102" s="39">
        <v>26996</v>
      </c>
      <c r="O102" s="44">
        <v>157.30000000000001</v>
      </c>
      <c r="P102" s="44">
        <f>O102*B102</f>
        <v>1796.3660000000002</v>
      </c>
      <c r="R102" s="39">
        <v>2259</v>
      </c>
      <c r="W102" s="93">
        <v>703.7</v>
      </c>
      <c r="X102" s="50">
        <v>0.30266666666666669</v>
      </c>
      <c r="Y102" s="50">
        <f t="shared" si="33"/>
        <v>883.22976000000006</v>
      </c>
      <c r="Z102" s="39">
        <f t="shared" si="34"/>
        <v>2325</v>
      </c>
      <c r="AC102" s="50">
        <v>0.33352769679300287</v>
      </c>
      <c r="AD102" s="50">
        <f>AC102*2325</f>
        <v>775.45189504373172</v>
      </c>
      <c r="AE102" s="50"/>
      <c r="AI102" s="50">
        <f>AD102-W102</f>
        <v>71.751895043731679</v>
      </c>
      <c r="AL102" s="50"/>
      <c r="AM102" s="50"/>
      <c r="AP102" s="93">
        <v>386.3</v>
      </c>
      <c r="AQ102" s="50">
        <v>0.1661505376344086</v>
      </c>
      <c r="AR102" s="50">
        <v>386.3</v>
      </c>
      <c r="AS102" s="50">
        <f t="shared" si="28"/>
        <v>2325</v>
      </c>
      <c r="AU102" s="50"/>
      <c r="AZ102" s="50">
        <v>0.45157894736842102</v>
      </c>
      <c r="BA102" s="39">
        <f t="shared" si="36"/>
        <v>1049.921052631579</v>
      </c>
      <c r="BD102" s="39">
        <f t="shared" si="37"/>
        <v>663.621052631579</v>
      </c>
      <c r="BI102" s="93">
        <v>3044</v>
      </c>
      <c r="BX102" s="101">
        <v>103</v>
      </c>
      <c r="BY102" s="39">
        <f t="shared" si="38"/>
        <v>9.9038461538461534E-2</v>
      </c>
      <c r="BZ102" s="39" t="s">
        <v>277</v>
      </c>
      <c r="CB102" s="51">
        <v>0.1242638731596829</v>
      </c>
      <c r="CC102" s="52"/>
      <c r="CJ102" s="53">
        <f t="shared" si="40"/>
        <v>-2.5225411621221369E-2</v>
      </c>
      <c r="CQ102" s="39">
        <v>22.24</v>
      </c>
      <c r="DE102" s="163">
        <v>13.9</v>
      </c>
      <c r="DF102" s="43">
        <f t="shared" ref="DF102:DF111" si="41">DE102*0.434</f>
        <v>6.0326000000000004</v>
      </c>
    </row>
    <row r="103" spans="1:110" x14ac:dyDescent="0.2">
      <c r="A103" s="36">
        <v>1592</v>
      </c>
      <c r="B103" s="88">
        <v>11.42</v>
      </c>
      <c r="D103" s="101">
        <v>530</v>
      </c>
      <c r="E103" s="43"/>
      <c r="F103" s="43"/>
      <c r="H103" s="39">
        <v>26881</v>
      </c>
      <c r="O103" s="44">
        <v>152.6</v>
      </c>
      <c r="P103" s="44">
        <f>O103*B103</f>
        <v>1742.692</v>
      </c>
      <c r="R103" s="39">
        <v>2235</v>
      </c>
      <c r="W103" s="93">
        <v>455.1</v>
      </c>
      <c r="X103" s="50">
        <v>0.19574193548387098</v>
      </c>
      <c r="Y103" s="50">
        <f t="shared" si="33"/>
        <v>571.20628645161287</v>
      </c>
      <c r="Z103" s="39">
        <f t="shared" si="34"/>
        <v>2325</v>
      </c>
      <c r="AC103" s="50">
        <v>0.2825175784599554</v>
      </c>
      <c r="AD103" s="50">
        <f>AC103*2325</f>
        <v>656.8533699193963</v>
      </c>
      <c r="AE103" s="50"/>
      <c r="AI103" s="50">
        <f>AD103-W103</f>
        <v>201.75336991939628</v>
      </c>
      <c r="AL103" s="50"/>
      <c r="AM103" s="50"/>
      <c r="AP103" s="93">
        <v>235.4</v>
      </c>
      <c r="AQ103" s="50">
        <v>0.10124731182795699</v>
      </c>
      <c r="AR103" s="50">
        <v>235.4</v>
      </c>
      <c r="AS103" s="50">
        <f t="shared" si="28"/>
        <v>2325</v>
      </c>
      <c r="AU103" s="50"/>
      <c r="BI103" s="93">
        <v>2474</v>
      </c>
      <c r="BX103" s="101">
        <v>112.8</v>
      </c>
      <c r="BY103" s="39">
        <f t="shared" si="38"/>
        <v>0.10846153846153846</v>
      </c>
      <c r="BZ103" s="39" t="s">
        <v>278</v>
      </c>
      <c r="CB103" s="51">
        <v>0.16194790486976218</v>
      </c>
      <c r="CC103" s="52"/>
      <c r="CJ103" s="53">
        <f t="shared" si="40"/>
        <v>-5.3486366408223726E-2</v>
      </c>
      <c r="DE103" s="163">
        <v>12.51</v>
      </c>
      <c r="DF103" s="43">
        <f t="shared" si="41"/>
        <v>5.4293399999999998</v>
      </c>
    </row>
    <row r="104" spans="1:110" x14ac:dyDescent="0.2">
      <c r="A104" s="36">
        <v>1593</v>
      </c>
      <c r="B104" s="88">
        <v>11.42</v>
      </c>
      <c r="D104" s="101">
        <v>591.5</v>
      </c>
      <c r="E104" s="43">
        <v>75.599999999999994</v>
      </c>
      <c r="F104" s="43">
        <f>E104*B104</f>
        <v>863.35199999999998</v>
      </c>
      <c r="G104" s="39">
        <f>F104-D104</f>
        <v>271.85199999999998</v>
      </c>
      <c r="H104" s="39">
        <v>39527</v>
      </c>
      <c r="I104" s="119">
        <f>(H104*G104)/1000</f>
        <v>10745.494003999998</v>
      </c>
      <c r="O104" s="44">
        <v>153.07</v>
      </c>
      <c r="P104" s="44">
        <f>O104*B104</f>
        <v>1748.0593999999999</v>
      </c>
      <c r="R104" s="39">
        <v>2411</v>
      </c>
      <c r="W104" s="93">
        <v>403.3</v>
      </c>
      <c r="X104" s="50">
        <v>0.17346236559139785</v>
      </c>
      <c r="Y104" s="50">
        <f t="shared" si="33"/>
        <v>506.19093677419352</v>
      </c>
      <c r="Z104" s="39">
        <f t="shared" si="34"/>
        <v>2325</v>
      </c>
      <c r="AC104" s="50">
        <v>0.3090036014405762</v>
      </c>
      <c r="AD104" s="50">
        <f>AC104*2325</f>
        <v>718.43337334933972</v>
      </c>
      <c r="AE104" s="50"/>
      <c r="AI104" s="50">
        <f>AD104-W104</f>
        <v>315.13337334933971</v>
      </c>
      <c r="AL104" s="50"/>
      <c r="AM104" s="50"/>
      <c r="AP104" s="93">
        <v>267.7</v>
      </c>
      <c r="AQ104" s="50">
        <v>0.11513978494623656</v>
      </c>
      <c r="AR104" s="50">
        <v>267.7</v>
      </c>
      <c r="AS104" s="50">
        <f t="shared" si="28"/>
        <v>2325</v>
      </c>
      <c r="AU104" s="50"/>
      <c r="BI104" s="93">
        <v>4324</v>
      </c>
      <c r="BX104" s="101">
        <v>125.9</v>
      </c>
      <c r="BY104" s="39">
        <f t="shared" si="38"/>
        <v>0.12105769230769231</v>
      </c>
      <c r="BZ104" s="39" t="s">
        <v>277</v>
      </c>
      <c r="CB104" s="51">
        <v>0.15806115515288785</v>
      </c>
      <c r="CC104" s="52"/>
      <c r="CJ104" s="53">
        <f t="shared" si="40"/>
        <v>-3.7003462845195539E-2</v>
      </c>
      <c r="CQ104" s="39">
        <v>18.760000000000002</v>
      </c>
      <c r="DE104" s="163">
        <v>13.43</v>
      </c>
      <c r="DF104" s="43">
        <f t="shared" si="41"/>
        <v>5.8286199999999999</v>
      </c>
    </row>
    <row r="105" spans="1:110" x14ac:dyDescent="0.2">
      <c r="A105" s="36">
        <v>1594</v>
      </c>
      <c r="B105" s="88">
        <v>11.42</v>
      </c>
      <c r="D105" s="101">
        <v>743.9</v>
      </c>
      <c r="E105" s="43">
        <v>93.8</v>
      </c>
      <c r="F105" s="43">
        <f>E105*B105</f>
        <v>1071.1959999999999</v>
      </c>
      <c r="G105" s="39">
        <f>F105-D105</f>
        <v>327.29599999999994</v>
      </c>
      <c r="H105" s="39">
        <v>27164</v>
      </c>
      <c r="I105" s="119">
        <f>(H105*G105)/1000</f>
        <v>8890.6685439999983</v>
      </c>
      <c r="R105" s="39">
        <v>3801</v>
      </c>
      <c r="W105" s="93">
        <v>568.20000000000005</v>
      </c>
      <c r="X105" s="50">
        <v>0.24438709677419357</v>
      </c>
      <c r="Y105" s="50">
        <f t="shared" si="33"/>
        <v>713.16065032258064</v>
      </c>
      <c r="Z105" s="39">
        <f t="shared" si="34"/>
        <v>2325</v>
      </c>
      <c r="AP105" s="93">
        <v>336.5</v>
      </c>
      <c r="AQ105" s="50">
        <v>0.14473118279569894</v>
      </c>
      <c r="AR105" s="50">
        <v>336.5</v>
      </c>
      <c r="AS105" s="50">
        <f t="shared" si="28"/>
        <v>2325</v>
      </c>
      <c r="AU105" s="50"/>
      <c r="AZ105" s="50">
        <v>0.30439766081871344</v>
      </c>
      <c r="BA105" s="39">
        <f>AZ105*2325</f>
        <v>707.7245614035088</v>
      </c>
      <c r="BD105" s="39">
        <f>BA105-AR105</f>
        <v>371.2245614035088</v>
      </c>
      <c r="BI105" s="93">
        <v>3593</v>
      </c>
      <c r="BX105" s="101">
        <v>121.5</v>
      </c>
      <c r="BY105" s="39">
        <f t="shared" si="38"/>
        <v>0.11682692307692308</v>
      </c>
      <c r="BZ105" s="39" t="s">
        <v>277</v>
      </c>
      <c r="CB105" s="51">
        <v>0.18138165345413362</v>
      </c>
      <c r="CC105" s="52"/>
      <c r="CJ105" s="53">
        <f t="shared" si="40"/>
        <v>-6.4554730377210545E-2</v>
      </c>
      <c r="CQ105" s="39">
        <v>19.22</v>
      </c>
      <c r="DE105" s="163">
        <v>13.9</v>
      </c>
      <c r="DF105" s="43">
        <f t="shared" si="41"/>
        <v>6.0326000000000004</v>
      </c>
    </row>
    <row r="106" spans="1:110" x14ac:dyDescent="0.2">
      <c r="A106" s="36">
        <v>1595</v>
      </c>
      <c r="B106" s="88">
        <v>11.42</v>
      </c>
      <c r="D106" s="101">
        <v>962.4</v>
      </c>
      <c r="E106" s="42"/>
      <c r="F106" s="43"/>
      <c r="H106" s="39">
        <v>25879</v>
      </c>
      <c r="R106" s="39">
        <v>3788</v>
      </c>
      <c r="W106" s="93">
        <v>732</v>
      </c>
      <c r="X106" s="50">
        <v>0.31483870967741934</v>
      </c>
      <c r="Y106" s="50">
        <f t="shared" si="33"/>
        <v>918.74972903225796</v>
      </c>
      <c r="Z106" s="39">
        <f t="shared" si="34"/>
        <v>2325</v>
      </c>
      <c r="AP106" s="93">
        <v>428</v>
      </c>
      <c r="AQ106" s="50">
        <v>0.18408602150537634</v>
      </c>
      <c r="AR106" s="50">
        <v>428</v>
      </c>
      <c r="AS106" s="50">
        <f t="shared" si="28"/>
        <v>2325</v>
      </c>
      <c r="AU106" s="50"/>
      <c r="BI106" s="93">
        <v>3048</v>
      </c>
      <c r="BX106" s="101">
        <v>113.8</v>
      </c>
      <c r="BY106" s="39">
        <f t="shared" si="38"/>
        <v>0.10942307692307691</v>
      </c>
      <c r="BZ106" s="39" t="s">
        <v>277</v>
      </c>
      <c r="CB106" s="51">
        <v>0.17943827859569647</v>
      </c>
      <c r="CC106" s="52"/>
      <c r="CJ106" s="53">
        <f t="shared" si="40"/>
        <v>-7.0015201672619556E-2</v>
      </c>
      <c r="CQ106" s="39">
        <v>23.63</v>
      </c>
      <c r="DE106" s="163">
        <v>10.42</v>
      </c>
      <c r="DF106" s="43">
        <f t="shared" si="41"/>
        <v>4.5222800000000003</v>
      </c>
    </row>
    <row r="107" spans="1:110" x14ac:dyDescent="0.2">
      <c r="A107" s="36">
        <v>1596</v>
      </c>
      <c r="B107" s="88">
        <v>11.42</v>
      </c>
      <c r="D107" s="101">
        <v>1069.5</v>
      </c>
      <c r="E107" s="43"/>
      <c r="F107" s="43"/>
      <c r="H107" s="39">
        <v>28157</v>
      </c>
      <c r="R107" s="39">
        <v>2179</v>
      </c>
      <c r="W107" s="93">
        <v>796.9</v>
      </c>
      <c r="X107" s="50">
        <v>0.34275268817204302</v>
      </c>
      <c r="Y107" s="50">
        <f t="shared" si="33"/>
        <v>1000.207184516129</v>
      </c>
      <c r="Z107" s="39">
        <f t="shared" si="34"/>
        <v>2325</v>
      </c>
      <c r="AP107" s="93">
        <v>435.7</v>
      </c>
      <c r="AQ107" s="50">
        <v>0.1873978494623656</v>
      </c>
      <c r="AR107" s="50">
        <v>435.7</v>
      </c>
      <c r="AS107" s="50">
        <f t="shared" si="28"/>
        <v>2325</v>
      </c>
      <c r="AU107" s="50"/>
      <c r="BI107" s="93">
        <v>3090</v>
      </c>
      <c r="BX107" s="101">
        <v>122.5</v>
      </c>
      <c r="BY107" s="39">
        <f t="shared" si="38"/>
        <v>0.11778846153846154</v>
      </c>
      <c r="BZ107" s="39" t="s">
        <v>278</v>
      </c>
      <c r="CB107" s="51">
        <v>0.17101698754246883</v>
      </c>
      <c r="CC107" s="52"/>
      <c r="CJ107" s="53">
        <f t="shared" si="40"/>
        <v>-5.3228526004007293E-2</v>
      </c>
      <c r="CQ107" s="39">
        <v>20.7</v>
      </c>
      <c r="DE107" s="163">
        <v>16.559999999999999</v>
      </c>
      <c r="DF107" s="43">
        <f t="shared" si="41"/>
        <v>7.1870399999999997</v>
      </c>
    </row>
    <row r="108" spans="1:110" x14ac:dyDescent="0.2">
      <c r="A108" s="36">
        <v>1597</v>
      </c>
      <c r="B108" s="88">
        <v>11.42</v>
      </c>
      <c r="D108" s="101">
        <v>1290</v>
      </c>
      <c r="E108" s="43">
        <v>174.48</v>
      </c>
      <c r="F108" s="43">
        <f t="shared" ref="F108:F171" si="42">E108*B108</f>
        <v>1992.5615999999998</v>
      </c>
      <c r="G108" s="39">
        <f t="shared" ref="G108:G171" si="43">F108-D108</f>
        <v>702.56159999999977</v>
      </c>
      <c r="H108" s="39">
        <v>38874</v>
      </c>
      <c r="I108" s="119">
        <f t="shared" ref="I108:I142" si="44">(H108*G108)/1000</f>
        <v>27311.379638399991</v>
      </c>
      <c r="R108" s="39">
        <v>4060</v>
      </c>
      <c r="W108" s="93">
        <v>861.9</v>
      </c>
      <c r="X108" s="50">
        <v>0.37070967741935484</v>
      </c>
      <c r="Y108" s="50">
        <f t="shared" si="33"/>
        <v>1081.7901522580644</v>
      </c>
      <c r="Z108" s="39">
        <f t="shared" si="34"/>
        <v>2325</v>
      </c>
      <c r="AP108" s="93">
        <v>487.3</v>
      </c>
      <c r="AQ108" s="50">
        <v>0.20959139784946237</v>
      </c>
      <c r="AR108" s="50">
        <v>487.3</v>
      </c>
      <c r="AS108" s="50">
        <f t="shared" si="28"/>
        <v>2325</v>
      </c>
      <c r="AU108" s="50"/>
      <c r="AZ108" s="50">
        <v>0.58789473684210525</v>
      </c>
      <c r="BA108" s="39">
        <f t="shared" ref="BA108:BA113" si="45">AZ108*2325</f>
        <v>1366.8552631578948</v>
      </c>
      <c r="BD108" s="39">
        <f t="shared" ref="BD108:BD113" si="46">BA108-AR108</f>
        <v>879.55526315789484</v>
      </c>
      <c r="BI108" s="93">
        <v>3331</v>
      </c>
      <c r="BX108" s="101">
        <v>118.2</v>
      </c>
      <c r="BY108" s="39">
        <f t="shared" si="38"/>
        <v>0.11365384615384616</v>
      </c>
      <c r="BZ108" s="39" t="s">
        <v>277</v>
      </c>
      <c r="CB108" s="51">
        <v>0.175277463193658</v>
      </c>
      <c r="CC108" s="52"/>
      <c r="CJ108" s="53">
        <f t="shared" si="40"/>
        <v>-6.162361703981184E-2</v>
      </c>
      <c r="CQ108" s="39">
        <v>35.15</v>
      </c>
      <c r="DE108" s="163">
        <v>16.22</v>
      </c>
      <c r="DF108" s="43">
        <f t="shared" si="41"/>
        <v>7.0394799999999993</v>
      </c>
    </row>
    <row r="109" spans="1:110" x14ac:dyDescent="0.2">
      <c r="A109" s="36">
        <v>1598</v>
      </c>
      <c r="B109" s="88">
        <v>11.42</v>
      </c>
      <c r="D109" s="101">
        <v>1461.5</v>
      </c>
      <c r="E109" s="43">
        <v>175.18</v>
      </c>
      <c r="F109" s="43">
        <f t="shared" si="42"/>
        <v>2000.5556000000001</v>
      </c>
      <c r="G109" s="39">
        <f t="shared" si="43"/>
        <v>539.05560000000014</v>
      </c>
      <c r="H109" s="39">
        <v>43748</v>
      </c>
      <c r="I109" s="119">
        <f t="shared" si="44"/>
        <v>23582.604388800006</v>
      </c>
      <c r="R109" s="39">
        <v>9855</v>
      </c>
      <c r="W109" s="93">
        <v>981.6</v>
      </c>
      <c r="X109" s="50">
        <v>0.42219354838709677</v>
      </c>
      <c r="Y109" s="50">
        <f t="shared" si="33"/>
        <v>1232.0283251612902</v>
      </c>
      <c r="Z109" s="39">
        <f t="shared" si="34"/>
        <v>2325</v>
      </c>
      <c r="AG109" s="50">
        <v>0.442332</v>
      </c>
      <c r="AH109" s="50">
        <f>AG109*2325</f>
        <v>1028.4219000000001</v>
      </c>
      <c r="AJ109" s="39">
        <f>AH109-W109</f>
        <v>46.821900000000028</v>
      </c>
      <c r="AP109" s="93">
        <v>723.2</v>
      </c>
      <c r="AQ109" s="50">
        <v>0.31105376344086022</v>
      </c>
      <c r="AR109" s="50">
        <v>723.2</v>
      </c>
      <c r="AS109" s="50">
        <f t="shared" si="28"/>
        <v>2325</v>
      </c>
      <c r="AU109" s="50"/>
      <c r="AZ109" s="50">
        <v>0.50297660818713452</v>
      </c>
      <c r="BA109" s="39">
        <f t="shared" si="45"/>
        <v>1169.4206140350877</v>
      </c>
      <c r="BD109" s="39">
        <f t="shared" si="46"/>
        <v>446.22061403508769</v>
      </c>
      <c r="BI109" s="93">
        <v>1599</v>
      </c>
      <c r="BX109" s="101">
        <v>124.9</v>
      </c>
      <c r="BY109" s="39">
        <f t="shared" si="38"/>
        <v>0.12009615384615385</v>
      </c>
      <c r="BZ109" s="39" t="s">
        <v>277</v>
      </c>
      <c r="CB109" s="51">
        <v>0.17710079275198187</v>
      </c>
      <c r="CC109" s="52"/>
      <c r="CJ109" s="53">
        <f t="shared" si="40"/>
        <v>-5.700463890582802E-2</v>
      </c>
      <c r="CQ109" s="39">
        <v>63.38</v>
      </c>
      <c r="DE109" s="163">
        <v>13.54</v>
      </c>
      <c r="DF109" s="43">
        <f t="shared" si="41"/>
        <v>5.87636</v>
      </c>
    </row>
    <row r="110" spans="1:110" x14ac:dyDescent="0.2">
      <c r="A110" s="36">
        <v>1599</v>
      </c>
      <c r="B110" s="88">
        <v>11.42</v>
      </c>
      <c r="D110" s="101">
        <v>1456.5</v>
      </c>
      <c r="E110" s="43">
        <v>162.13999999999999</v>
      </c>
      <c r="F110" s="43">
        <f t="shared" si="42"/>
        <v>1851.6387999999997</v>
      </c>
      <c r="G110" s="39">
        <f t="shared" si="43"/>
        <v>395.13879999999972</v>
      </c>
      <c r="H110" s="39">
        <v>25548</v>
      </c>
      <c r="I110" s="119">
        <f t="shared" si="44"/>
        <v>10095.006062399993</v>
      </c>
      <c r="R110" s="39">
        <v>3612</v>
      </c>
      <c r="W110" s="93">
        <v>1029.7</v>
      </c>
      <c r="X110" s="50">
        <v>0.44288172043010754</v>
      </c>
      <c r="Y110" s="50">
        <f t="shared" si="33"/>
        <v>1292.3997212903225</v>
      </c>
      <c r="Z110" s="39">
        <f t="shared" si="34"/>
        <v>2325</v>
      </c>
      <c r="AG110" s="50">
        <v>0.51270300000000002</v>
      </c>
      <c r="AH110" s="50">
        <f>AG110*2325</f>
        <v>1192.0344750000002</v>
      </c>
      <c r="AJ110" s="39">
        <f>AH110-W110</f>
        <v>162.33447500000011</v>
      </c>
      <c r="AP110" s="93">
        <v>738.5</v>
      </c>
      <c r="AQ110" s="50">
        <v>0.31763440860215053</v>
      </c>
      <c r="AR110" s="50">
        <v>738.5</v>
      </c>
      <c r="AS110" s="50">
        <f t="shared" si="28"/>
        <v>2325</v>
      </c>
      <c r="AU110" s="50"/>
      <c r="AZ110" s="50">
        <v>0.45398538011695899</v>
      </c>
      <c r="BA110" s="39">
        <f t="shared" si="45"/>
        <v>1055.5160087719296</v>
      </c>
      <c r="BD110" s="39">
        <f t="shared" si="46"/>
        <v>317.01600877192959</v>
      </c>
      <c r="BI110" s="93">
        <v>1729</v>
      </c>
      <c r="BX110" s="101">
        <v>108</v>
      </c>
      <c r="BY110" s="39">
        <f t="shared" si="38"/>
        <v>0.10384615384615385</v>
      </c>
      <c r="BZ110" s="39" t="s">
        <v>277</v>
      </c>
      <c r="CB110" s="51">
        <v>0.17204077010192526</v>
      </c>
      <c r="CC110" s="52"/>
      <c r="CJ110" s="53">
        <f t="shared" si="40"/>
        <v>-6.8194616255771404E-2</v>
      </c>
      <c r="CQ110" s="39">
        <v>53.64</v>
      </c>
      <c r="DE110" s="163">
        <v>20.53</v>
      </c>
      <c r="DF110" s="43">
        <f t="shared" si="41"/>
        <v>8.9100200000000012</v>
      </c>
    </row>
    <row r="111" spans="1:110" x14ac:dyDescent="0.2">
      <c r="A111" s="36">
        <v>1600</v>
      </c>
      <c r="B111" s="88">
        <v>11.42</v>
      </c>
      <c r="D111" s="101">
        <v>1101.3</v>
      </c>
      <c r="E111" s="43">
        <v>140.05000000000001</v>
      </c>
      <c r="F111" s="43">
        <f t="shared" si="42"/>
        <v>1599.3710000000001</v>
      </c>
      <c r="G111" s="39">
        <f t="shared" si="43"/>
        <v>498.07100000000014</v>
      </c>
      <c r="H111" s="54">
        <v>30774</v>
      </c>
      <c r="I111" s="119">
        <f t="shared" si="44"/>
        <v>15327.636954000003</v>
      </c>
      <c r="R111" s="54">
        <v>2768</v>
      </c>
      <c r="X111" s="39" t="s">
        <v>277</v>
      </c>
      <c r="AG111" s="50">
        <v>0.445683</v>
      </c>
      <c r="AH111" s="50">
        <f>AG111*2325</f>
        <v>1036.2129749999999</v>
      </c>
      <c r="AP111" s="93">
        <v>661.3</v>
      </c>
      <c r="AQ111" s="50">
        <v>0.28443010752688169</v>
      </c>
      <c r="AR111" s="50">
        <v>661.3</v>
      </c>
      <c r="AS111" s="50">
        <f t="shared" si="28"/>
        <v>2325</v>
      </c>
      <c r="AU111" s="50"/>
      <c r="AZ111" s="50">
        <v>0.55849999999999989</v>
      </c>
      <c r="BA111" s="39">
        <f t="shared" si="45"/>
        <v>1298.5124999999998</v>
      </c>
      <c r="BD111" s="39">
        <f t="shared" si="46"/>
        <v>637.21249999999986</v>
      </c>
      <c r="BI111" s="148">
        <v>1292</v>
      </c>
      <c r="BJ111" s="149">
        <v>654</v>
      </c>
      <c r="BK111" s="152"/>
      <c r="BU111" s="149">
        <v>823</v>
      </c>
      <c r="BV111" s="150"/>
      <c r="BX111" s="101">
        <v>128.5</v>
      </c>
      <c r="BY111" s="39">
        <f t="shared" si="38"/>
        <v>0.12355769230769231</v>
      </c>
      <c r="BZ111" s="39" t="s">
        <v>277</v>
      </c>
      <c r="CB111" s="51">
        <v>0.15180067950169873</v>
      </c>
      <c r="CC111" s="52"/>
      <c r="CJ111" s="53">
        <f t="shared" si="40"/>
        <v>-2.8242987194006419E-2</v>
      </c>
      <c r="CK111" s="54">
        <v>7711</v>
      </c>
      <c r="CL111" s="149">
        <v>7065</v>
      </c>
      <c r="CQ111" s="39">
        <v>35.96</v>
      </c>
      <c r="CV111" s="149">
        <v>22796</v>
      </c>
      <c r="DE111" s="163">
        <v>19.98</v>
      </c>
      <c r="DF111" s="43">
        <f t="shared" si="41"/>
        <v>8.6713199999999997</v>
      </c>
    </row>
    <row r="112" spans="1:110" x14ac:dyDescent="0.2">
      <c r="A112" s="36">
        <v>1601</v>
      </c>
      <c r="B112" s="88">
        <v>11.42</v>
      </c>
      <c r="D112" s="100"/>
      <c r="E112" s="42">
        <v>124.95</v>
      </c>
      <c r="F112" s="43">
        <f t="shared" si="42"/>
        <v>1426.9290000000001</v>
      </c>
      <c r="G112" s="39">
        <f t="shared" si="43"/>
        <v>1426.9290000000001</v>
      </c>
      <c r="H112" s="54">
        <v>33439</v>
      </c>
      <c r="I112" s="119">
        <f t="shared" si="44"/>
        <v>47715.078830999999</v>
      </c>
      <c r="R112" s="54">
        <v>2192</v>
      </c>
      <c r="W112" s="93">
        <v>754.7</v>
      </c>
      <c r="X112" s="50">
        <v>0.32460215053763442</v>
      </c>
      <c r="Y112" s="50">
        <f>X112*2918.16</f>
        <v>947.24101161290321</v>
      </c>
      <c r="Z112" s="39">
        <f>W112/X112</f>
        <v>2325</v>
      </c>
      <c r="AG112" s="50">
        <v>0.40212000000000003</v>
      </c>
      <c r="AH112" s="50">
        <f>AG112*2743.5</f>
        <v>1103.21622</v>
      </c>
      <c r="AJ112" s="39">
        <f>AH112-W112</f>
        <v>348.51621999999998</v>
      </c>
      <c r="AP112" s="93">
        <v>448.8</v>
      </c>
      <c r="AQ112" s="50">
        <v>0.19303225806451613</v>
      </c>
      <c r="AR112" s="50">
        <v>448.8</v>
      </c>
      <c r="AS112" s="50">
        <f t="shared" si="28"/>
        <v>2325</v>
      </c>
      <c r="AU112" s="50"/>
      <c r="AZ112" s="50">
        <v>0.4245906432748538</v>
      </c>
      <c r="BA112" s="39">
        <f t="shared" si="45"/>
        <v>987.17324561403507</v>
      </c>
      <c r="BD112" s="39">
        <f t="shared" si="46"/>
        <v>538.37324561403511</v>
      </c>
      <c r="BI112" s="148">
        <v>1177</v>
      </c>
      <c r="BJ112" s="149">
        <v>633</v>
      </c>
      <c r="BK112" s="152"/>
      <c r="BU112" s="149">
        <v>1228</v>
      </c>
      <c r="BV112" s="150"/>
      <c r="BX112" s="101">
        <v>139</v>
      </c>
      <c r="BY112" s="39">
        <f t="shared" si="38"/>
        <v>0.13365384615384615</v>
      </c>
      <c r="BZ112" s="39" t="s">
        <v>277</v>
      </c>
      <c r="CB112" s="51">
        <v>0.15686070215175538</v>
      </c>
      <c r="CC112" s="52"/>
      <c r="CJ112" s="53">
        <f t="shared" si="40"/>
        <v>-2.3206855997909226E-2</v>
      </c>
      <c r="CK112" s="54">
        <v>8464</v>
      </c>
      <c r="CL112" s="149">
        <v>7223</v>
      </c>
      <c r="CQ112" s="39">
        <v>28.02</v>
      </c>
      <c r="CV112" s="149">
        <v>19341</v>
      </c>
      <c r="DE112" s="163"/>
      <c r="DF112" s="43"/>
    </row>
    <row r="113" spans="1:116" x14ac:dyDescent="0.2">
      <c r="A113" s="36">
        <v>1602</v>
      </c>
      <c r="B113" s="88">
        <v>11.42</v>
      </c>
      <c r="D113" s="101">
        <v>869.9</v>
      </c>
      <c r="E113" s="43">
        <v>113.54</v>
      </c>
      <c r="F113" s="43">
        <f t="shared" si="42"/>
        <v>1296.6268</v>
      </c>
      <c r="G113" s="39">
        <f t="shared" si="43"/>
        <v>426.72680000000003</v>
      </c>
      <c r="H113" s="54">
        <v>22596</v>
      </c>
      <c r="I113" s="119">
        <f t="shared" si="44"/>
        <v>9642.3187728000012</v>
      </c>
      <c r="R113" s="54">
        <v>3249</v>
      </c>
      <c r="W113" s="93">
        <v>736.4</v>
      </c>
      <c r="X113" s="50">
        <v>0.3167311827956989</v>
      </c>
      <c r="Y113" s="50">
        <f>X113*2918.16</f>
        <v>924.27226838709669</v>
      </c>
      <c r="Z113" s="39">
        <f>W113/X113</f>
        <v>2325</v>
      </c>
      <c r="AG113" s="50">
        <v>0.32504700000000003</v>
      </c>
      <c r="AH113" s="50">
        <f>AG113*2743.5</f>
        <v>891.76644450000003</v>
      </c>
      <c r="AJ113" s="39">
        <f>AH113-W113</f>
        <v>155.36644450000006</v>
      </c>
      <c r="AP113" s="93">
        <v>376.6</v>
      </c>
      <c r="AQ113" s="50">
        <v>0.16197849462365593</v>
      </c>
      <c r="AR113" s="50">
        <v>376.6</v>
      </c>
      <c r="AS113" s="50">
        <f t="shared" si="28"/>
        <v>2325</v>
      </c>
      <c r="AU113" s="50"/>
      <c r="AZ113" s="50">
        <v>0.32987426900584793</v>
      </c>
      <c r="BA113" s="39">
        <f t="shared" si="45"/>
        <v>766.95767543859643</v>
      </c>
      <c r="BD113" s="39">
        <f t="shared" si="46"/>
        <v>390.3576754385964</v>
      </c>
      <c r="BI113" s="148">
        <v>119</v>
      </c>
      <c r="BJ113" s="149">
        <v>35</v>
      </c>
      <c r="BK113" s="152"/>
      <c r="BU113" s="149">
        <v>2461</v>
      </c>
      <c r="BV113" s="150"/>
      <c r="BX113" s="101">
        <v>118.6</v>
      </c>
      <c r="BY113" s="39">
        <f t="shared" si="38"/>
        <v>0.11403846153846153</v>
      </c>
      <c r="BZ113" s="39" t="s">
        <v>277</v>
      </c>
      <c r="CB113" s="51">
        <v>0.17077576443941109</v>
      </c>
      <c r="CC113" s="52"/>
      <c r="CJ113" s="53">
        <f t="shared" si="40"/>
        <v>-5.6737302900949554E-2</v>
      </c>
      <c r="CK113" s="54">
        <v>12422</v>
      </c>
      <c r="CL113" s="149">
        <v>11508</v>
      </c>
      <c r="CQ113" s="39">
        <v>30.31</v>
      </c>
      <c r="CV113" s="149">
        <v>9233</v>
      </c>
      <c r="DE113" s="163"/>
      <c r="DF113" s="43"/>
    </row>
    <row r="114" spans="1:116" x14ac:dyDescent="0.2">
      <c r="A114" s="36">
        <v>1603</v>
      </c>
      <c r="B114" s="88">
        <v>10.94</v>
      </c>
      <c r="D114" s="101">
        <v>1064.3</v>
      </c>
      <c r="E114" s="43">
        <v>127.4</v>
      </c>
      <c r="F114" s="43">
        <f t="shared" si="42"/>
        <v>1393.7560000000001</v>
      </c>
      <c r="G114" s="39">
        <f t="shared" si="43"/>
        <v>329.45600000000013</v>
      </c>
      <c r="H114" s="54">
        <v>31887</v>
      </c>
      <c r="I114" s="119">
        <f t="shared" si="44"/>
        <v>10505.363472000005</v>
      </c>
      <c r="R114" s="54">
        <v>3168</v>
      </c>
      <c r="W114" s="93">
        <v>938.6</v>
      </c>
      <c r="X114" s="50">
        <v>0.4036989247311828</v>
      </c>
      <c r="Y114" s="50">
        <f>X114*2918.16</f>
        <v>1178.0580541935483</v>
      </c>
      <c r="Z114" s="39">
        <f>W114/X114</f>
        <v>2325</v>
      </c>
      <c r="AG114" s="50">
        <v>0.38424799999999998</v>
      </c>
      <c r="AH114" s="50">
        <f>AG114*2743.5</f>
        <v>1054.1843879999999</v>
      </c>
      <c r="AJ114" s="39">
        <f>AH114-W114</f>
        <v>115.58438799999988</v>
      </c>
      <c r="AP114" s="93">
        <v>604.1</v>
      </c>
      <c r="AQ114" s="50">
        <v>0.25982795698924732</v>
      </c>
      <c r="AR114" s="50">
        <v>604.1</v>
      </c>
      <c r="AS114" s="50">
        <f t="shared" si="28"/>
        <v>2325</v>
      </c>
      <c r="AU114" s="50"/>
      <c r="BI114" s="148">
        <v>440</v>
      </c>
      <c r="BJ114" s="149">
        <v>333</v>
      </c>
      <c r="BK114" s="152"/>
      <c r="BU114" s="149">
        <v>1381</v>
      </c>
      <c r="BV114" s="150"/>
      <c r="BX114" s="101">
        <v>101.5</v>
      </c>
      <c r="BY114" s="39">
        <f t="shared" si="38"/>
        <v>9.7596153846153846E-2</v>
      </c>
      <c r="BZ114" s="39" t="s">
        <v>277</v>
      </c>
      <c r="CB114" s="51">
        <v>0.10373046432616082</v>
      </c>
      <c r="CC114" s="52"/>
      <c r="CJ114" s="53">
        <f t="shared" si="40"/>
        <v>-6.1343104800069687E-3</v>
      </c>
      <c r="CK114" s="54">
        <v>10094</v>
      </c>
      <c r="CL114" s="149">
        <v>9543</v>
      </c>
      <c r="CQ114" s="39">
        <v>31.11</v>
      </c>
      <c r="CV114" s="149">
        <v>15885</v>
      </c>
      <c r="DE114" s="163">
        <v>7.88</v>
      </c>
      <c r="DF114" s="43">
        <f>DE114*0.434</f>
        <v>3.4199199999999998</v>
      </c>
    </row>
    <row r="115" spans="1:116" x14ac:dyDescent="0.2">
      <c r="A115" s="36">
        <v>1604</v>
      </c>
      <c r="B115" s="88">
        <v>10.94</v>
      </c>
      <c r="D115" s="100"/>
      <c r="E115" s="43">
        <v>104.13</v>
      </c>
      <c r="F115" s="43">
        <f t="shared" si="42"/>
        <v>1139.1822</v>
      </c>
      <c r="G115" s="39">
        <f t="shared" si="43"/>
        <v>1139.1822</v>
      </c>
      <c r="H115" s="54">
        <v>24067</v>
      </c>
      <c r="I115" s="119">
        <f t="shared" si="44"/>
        <v>27416.698007399998</v>
      </c>
      <c r="R115" s="54">
        <v>1268</v>
      </c>
      <c r="W115" s="93">
        <v>758.8</v>
      </c>
      <c r="X115" s="50">
        <v>0.32636559139784943</v>
      </c>
      <c r="Y115" s="50">
        <f>X115*2918.16</f>
        <v>952.38701419354823</v>
      </c>
      <c r="Z115" s="39">
        <f>W115/X115</f>
        <v>2325</v>
      </c>
      <c r="AG115" s="50">
        <v>0.329536</v>
      </c>
      <c r="AH115" s="50">
        <f>AG115*2325</f>
        <v>766.1712</v>
      </c>
      <c r="AJ115" s="39">
        <f>AH115-W115</f>
        <v>7.3712000000000444</v>
      </c>
      <c r="AP115" s="93">
        <v>577.29999999999995</v>
      </c>
      <c r="AQ115" s="50">
        <v>0.24830107526881717</v>
      </c>
      <c r="AR115" s="50">
        <v>577.29999999999995</v>
      </c>
      <c r="AS115" s="50">
        <f t="shared" si="28"/>
        <v>2325</v>
      </c>
      <c r="AU115" s="50"/>
      <c r="AZ115" s="50">
        <v>0.32488304093567244</v>
      </c>
      <c r="BA115" s="39">
        <f>AZ115*2325</f>
        <v>755.35307017543846</v>
      </c>
      <c r="BD115" s="39">
        <f>BA115-AR115</f>
        <v>178.05307017543851</v>
      </c>
      <c r="BI115" s="148">
        <v>430</v>
      </c>
      <c r="BJ115" s="149">
        <v>305</v>
      </c>
      <c r="BK115" s="152"/>
      <c r="BU115" s="149">
        <v>1341</v>
      </c>
      <c r="BV115" s="150"/>
      <c r="BX115" s="101">
        <v>107</v>
      </c>
      <c r="BY115" s="39">
        <f t="shared" si="38"/>
        <v>0.10288461538461538</v>
      </c>
      <c r="BZ115" s="39" t="s">
        <v>277</v>
      </c>
      <c r="CB115" s="51">
        <v>9.2977916194790483E-2</v>
      </c>
      <c r="CC115" s="52"/>
      <c r="CJ115" s="53">
        <f t="shared" si="40"/>
        <v>9.9066991898248968E-3</v>
      </c>
      <c r="CK115" s="54">
        <v>6557</v>
      </c>
      <c r="CL115" s="149">
        <v>6086</v>
      </c>
      <c r="CN115" s="93">
        <v>32.700000000000003</v>
      </c>
      <c r="CQ115" s="39">
        <v>25.34</v>
      </c>
      <c r="CV115" s="149">
        <v>13985</v>
      </c>
      <c r="DE115" s="163"/>
      <c r="DF115" s="43"/>
    </row>
    <row r="116" spans="1:116" x14ac:dyDescent="0.2">
      <c r="A116" s="36">
        <v>1605</v>
      </c>
      <c r="B116" s="88">
        <v>10.94</v>
      </c>
      <c r="D116" s="101">
        <v>473</v>
      </c>
      <c r="E116" s="43">
        <v>80.56</v>
      </c>
      <c r="F116" s="43">
        <f t="shared" si="42"/>
        <v>881.32640000000004</v>
      </c>
      <c r="G116" s="39">
        <f t="shared" si="43"/>
        <v>408.32640000000004</v>
      </c>
      <c r="H116" s="54">
        <v>28721</v>
      </c>
      <c r="I116" s="119">
        <f t="shared" si="44"/>
        <v>11727.542534400001</v>
      </c>
      <c r="R116" s="39">
        <v>700</v>
      </c>
      <c r="W116" s="93">
        <v>544</v>
      </c>
      <c r="X116" s="50">
        <v>0.23397849462365591</v>
      </c>
      <c r="Y116" s="50">
        <f>X116*2918.16</f>
        <v>682.78668387096775</v>
      </c>
      <c r="Z116" s="39">
        <f>W116/X116</f>
        <v>2325</v>
      </c>
      <c r="AG116" s="50">
        <v>0.33278799999999997</v>
      </c>
      <c r="AH116" s="50">
        <f>AG116*2325</f>
        <v>773.73209999999995</v>
      </c>
      <c r="AJ116" s="39">
        <f>AH116-W116</f>
        <v>229.73209999999995</v>
      </c>
      <c r="AP116" s="93">
        <v>382</v>
      </c>
      <c r="AQ116" s="50">
        <v>0.16430107526881721</v>
      </c>
      <c r="AR116" s="50">
        <v>382</v>
      </c>
      <c r="AS116" s="50">
        <f t="shared" si="28"/>
        <v>2325</v>
      </c>
      <c r="AU116" s="50"/>
      <c r="BI116" s="148">
        <v>1961</v>
      </c>
      <c r="BJ116" s="149">
        <v>1162</v>
      </c>
      <c r="BK116" s="152"/>
      <c r="BU116" s="149">
        <v>787</v>
      </c>
      <c r="BV116" s="150"/>
      <c r="BX116" s="101">
        <v>114.9</v>
      </c>
      <c r="BY116" s="39">
        <f t="shared" si="38"/>
        <v>0.11048076923076923</v>
      </c>
      <c r="BZ116" s="39" t="s">
        <v>277</v>
      </c>
      <c r="CB116" s="51">
        <v>0.14117780294450735</v>
      </c>
      <c r="CC116" s="52"/>
      <c r="CJ116" s="53">
        <f t="shared" si="40"/>
        <v>-3.0697033713738123E-2</v>
      </c>
      <c r="CK116" s="54">
        <v>5901</v>
      </c>
      <c r="CL116" s="149">
        <v>5125</v>
      </c>
      <c r="CQ116" s="39">
        <v>23.65</v>
      </c>
      <c r="CV116" s="149">
        <v>13163</v>
      </c>
      <c r="DE116" s="163"/>
      <c r="DF116" s="43"/>
    </row>
    <row r="117" spans="1:116" x14ac:dyDescent="0.2">
      <c r="A117" s="36">
        <v>1606</v>
      </c>
      <c r="B117" s="88">
        <v>10.94</v>
      </c>
      <c r="D117" s="100"/>
      <c r="E117" s="43">
        <v>71.37</v>
      </c>
      <c r="F117" s="43">
        <f t="shared" si="42"/>
        <v>780.78780000000006</v>
      </c>
      <c r="G117" s="39">
        <f t="shared" si="43"/>
        <v>780.78780000000006</v>
      </c>
      <c r="H117" s="54">
        <v>29525</v>
      </c>
      <c r="I117" s="119">
        <f t="shared" si="44"/>
        <v>23052.759795000002</v>
      </c>
      <c r="R117" s="54">
        <v>2087</v>
      </c>
      <c r="X117" s="39" t="s">
        <v>277</v>
      </c>
      <c r="Y117" s="50"/>
      <c r="AG117" s="50">
        <v>0.29918399999999995</v>
      </c>
      <c r="AH117" s="50">
        <f>AG117*2325</f>
        <v>695.60279999999989</v>
      </c>
      <c r="AS117" s="50"/>
      <c r="AZ117" s="50">
        <v>0.28526315789473683</v>
      </c>
      <c r="BA117" s="39">
        <f>AZ117*2325</f>
        <v>663.23684210526312</v>
      </c>
      <c r="BI117" s="148">
        <v>2813</v>
      </c>
      <c r="BJ117" s="149">
        <v>1288</v>
      </c>
      <c r="BK117" s="152"/>
      <c r="BU117" s="149">
        <v>901</v>
      </c>
      <c r="BV117" s="150"/>
      <c r="BX117" s="100"/>
      <c r="BZ117" s="39" t="s">
        <v>277</v>
      </c>
      <c r="CB117" s="51"/>
      <c r="CC117" s="52"/>
      <c r="CJ117" s="53"/>
      <c r="CK117" s="54">
        <v>5855</v>
      </c>
      <c r="CL117" s="149">
        <v>5283</v>
      </c>
      <c r="CV117" s="149">
        <v>14459</v>
      </c>
      <c r="DE117" s="163"/>
      <c r="DF117" s="43"/>
    </row>
    <row r="118" spans="1:116" x14ac:dyDescent="0.2">
      <c r="A118" s="36">
        <v>1607</v>
      </c>
      <c r="B118" s="88">
        <v>10.94</v>
      </c>
      <c r="D118" s="101">
        <v>510.7</v>
      </c>
      <c r="E118" s="43">
        <v>80.73</v>
      </c>
      <c r="F118" s="43">
        <f t="shared" si="42"/>
        <v>883.18619999999999</v>
      </c>
      <c r="G118" s="39">
        <f t="shared" si="43"/>
        <v>372.4862</v>
      </c>
      <c r="H118" s="54">
        <v>44277</v>
      </c>
      <c r="I118" s="119">
        <f t="shared" si="44"/>
        <v>16492.571477400001</v>
      </c>
      <c r="R118" s="54">
        <v>8121</v>
      </c>
      <c r="W118" s="93">
        <v>419.5</v>
      </c>
      <c r="X118" s="50">
        <v>0.18043010752688171</v>
      </c>
      <c r="Y118" s="50">
        <f t="shared" ref="Y118:Y124" si="47">X118*2918.16</f>
        <v>526.52392258064515</v>
      </c>
      <c r="Z118" s="39">
        <f t="shared" ref="Z118:Z124" si="48">W118/X118</f>
        <v>2325</v>
      </c>
      <c r="AG118" s="50">
        <v>0.255915</v>
      </c>
      <c r="AH118" s="50">
        <f>AG118*2743.5</f>
        <v>702.10280250000005</v>
      </c>
      <c r="AJ118" s="39">
        <f t="shared" ref="AJ118:AJ124" si="49">AH118-W118</f>
        <v>282.60280250000005</v>
      </c>
      <c r="AP118" s="93">
        <v>286.39999999999998</v>
      </c>
      <c r="AQ118" s="50">
        <v>0.12318279569892472</v>
      </c>
      <c r="AR118" s="50">
        <v>286.39999999999998</v>
      </c>
      <c r="AS118" s="50">
        <f>AP118/AQ118</f>
        <v>2325</v>
      </c>
      <c r="AU118" s="50"/>
      <c r="BI118" s="148">
        <v>4787</v>
      </c>
      <c r="BJ118" s="149">
        <v>3156</v>
      </c>
      <c r="BK118" s="152"/>
      <c r="BU118" s="149">
        <v>253</v>
      </c>
      <c r="BV118" s="150"/>
      <c r="BX118" s="101">
        <v>103.1</v>
      </c>
      <c r="BY118" s="39">
        <f t="shared" si="38"/>
        <v>9.9134615384615377E-2</v>
      </c>
      <c r="BZ118" s="39" t="s">
        <v>277</v>
      </c>
      <c r="CB118" s="51"/>
      <c r="CC118" s="52"/>
      <c r="CJ118" s="53"/>
      <c r="CK118" s="54">
        <v>9507</v>
      </c>
      <c r="CL118" s="149">
        <v>8536</v>
      </c>
      <c r="CQ118" s="39">
        <v>16.260000000000002</v>
      </c>
      <c r="CV118" s="149">
        <v>14896</v>
      </c>
      <c r="DE118" s="163"/>
      <c r="DF118" s="43"/>
    </row>
    <row r="119" spans="1:116" x14ac:dyDescent="0.2">
      <c r="A119" s="36">
        <v>1608</v>
      </c>
      <c r="B119" s="88">
        <v>10.71</v>
      </c>
      <c r="D119" s="101">
        <v>641.5</v>
      </c>
      <c r="E119" s="43">
        <v>121.98</v>
      </c>
      <c r="F119" s="43">
        <f t="shared" si="42"/>
        <v>1306.4058000000002</v>
      </c>
      <c r="G119" s="39">
        <f t="shared" si="43"/>
        <v>664.90580000000023</v>
      </c>
      <c r="H119" s="54">
        <v>72095</v>
      </c>
      <c r="I119" s="119">
        <f t="shared" si="44"/>
        <v>47936.383651000018</v>
      </c>
      <c r="R119" s="54">
        <v>5602</v>
      </c>
      <c r="W119" s="93">
        <v>806.5</v>
      </c>
      <c r="X119" s="50">
        <v>0.34688172043010751</v>
      </c>
      <c r="Y119" s="50">
        <f t="shared" si="47"/>
        <v>1012.2563612903225</v>
      </c>
      <c r="Z119" s="39">
        <f t="shared" si="48"/>
        <v>2325</v>
      </c>
      <c r="AG119" s="50">
        <v>0.30383100000000002</v>
      </c>
      <c r="AH119" s="50">
        <f>AG119*2743.5</f>
        <v>833.56034850000003</v>
      </c>
      <c r="AJ119" s="39">
        <f t="shared" si="49"/>
        <v>27.060348500000032</v>
      </c>
      <c r="AP119" s="93">
        <v>387.9</v>
      </c>
      <c r="AQ119" s="50">
        <v>0.16683870967741934</v>
      </c>
      <c r="AR119" s="50">
        <v>387.9</v>
      </c>
      <c r="AS119" s="50">
        <f>AP119/AQ119</f>
        <v>2325</v>
      </c>
      <c r="AU119" s="50"/>
      <c r="BI119" s="148">
        <v>3253</v>
      </c>
      <c r="BJ119" s="149">
        <v>2147</v>
      </c>
      <c r="BK119" s="152"/>
      <c r="BU119" s="149">
        <v>505</v>
      </c>
      <c r="BV119" s="150"/>
      <c r="BX119" s="101">
        <v>106.7</v>
      </c>
      <c r="BY119" s="39">
        <f t="shared" si="38"/>
        <v>0.10259615384615385</v>
      </c>
      <c r="BZ119" s="39" t="s">
        <v>277</v>
      </c>
      <c r="CB119" s="51"/>
      <c r="CC119" s="52"/>
      <c r="CK119" s="54">
        <v>9966</v>
      </c>
      <c r="CL119" s="149">
        <v>9372</v>
      </c>
      <c r="CQ119" s="39">
        <v>16.649999999999999</v>
      </c>
      <c r="CV119" s="149">
        <v>24681</v>
      </c>
      <c r="DE119" s="163"/>
      <c r="DF119" s="43"/>
    </row>
    <row r="120" spans="1:116" x14ac:dyDescent="0.2">
      <c r="A120" s="36">
        <v>1609</v>
      </c>
      <c r="B120" s="88">
        <v>10.71</v>
      </c>
      <c r="D120" s="101">
        <v>891.1</v>
      </c>
      <c r="E120" s="43">
        <v>125.48</v>
      </c>
      <c r="F120" s="43">
        <f t="shared" si="42"/>
        <v>1343.8908000000001</v>
      </c>
      <c r="G120" s="39">
        <f t="shared" si="43"/>
        <v>452.7908000000001</v>
      </c>
      <c r="H120" s="54">
        <v>34689</v>
      </c>
      <c r="I120" s="119">
        <f t="shared" si="44"/>
        <v>15706.860061200005</v>
      </c>
      <c r="R120" s="54">
        <v>5036</v>
      </c>
      <c r="W120" s="93">
        <v>924</v>
      </c>
      <c r="X120" s="50">
        <v>0.39741935483870966</v>
      </c>
      <c r="Y120" s="50">
        <f t="shared" si="47"/>
        <v>1159.7332645161289</v>
      </c>
      <c r="Z120" s="39">
        <f t="shared" si="48"/>
        <v>2325</v>
      </c>
      <c r="AG120" s="50">
        <v>0.34956900000000002</v>
      </c>
      <c r="AH120" s="50">
        <f>AG120*2743.5</f>
        <v>959.04255150000006</v>
      </c>
      <c r="AJ120" s="39">
        <f t="shared" si="49"/>
        <v>35.042551500000059</v>
      </c>
      <c r="AS120" s="50"/>
      <c r="BI120" s="148">
        <v>2359</v>
      </c>
      <c r="BJ120" s="149">
        <v>1844</v>
      </c>
      <c r="BK120" s="152"/>
      <c r="BQ120" s="39">
        <v>7</v>
      </c>
      <c r="BR120" s="39">
        <f>BQ120*B120</f>
        <v>74.97</v>
      </c>
      <c r="BU120" s="149">
        <v>518</v>
      </c>
      <c r="BV120" s="150"/>
      <c r="BX120" s="101">
        <v>129.4</v>
      </c>
      <c r="BY120" s="39">
        <f t="shared" si="38"/>
        <v>0.12442307692307693</v>
      </c>
      <c r="BZ120" s="39" t="s">
        <v>277</v>
      </c>
      <c r="CB120" s="51"/>
      <c r="CC120" s="52"/>
      <c r="CK120" s="54">
        <v>8487</v>
      </c>
      <c r="CL120" s="149">
        <v>7882</v>
      </c>
      <c r="CQ120" s="39">
        <v>16.09</v>
      </c>
      <c r="CV120" s="149">
        <v>29143</v>
      </c>
      <c r="DE120" s="163"/>
      <c r="DF120" s="43"/>
      <c r="DJ120" s="39">
        <v>0.8</v>
      </c>
      <c r="DK120" s="39">
        <f>DJ120*B120</f>
        <v>8.5680000000000014</v>
      </c>
      <c r="DL120" s="39">
        <f>DK120*0.494</f>
        <v>4.2325920000000004</v>
      </c>
    </row>
    <row r="121" spans="1:116" x14ac:dyDescent="0.2">
      <c r="A121" s="36">
        <v>1610</v>
      </c>
      <c r="B121" s="88">
        <v>10.71</v>
      </c>
      <c r="D121" s="101">
        <v>929.5</v>
      </c>
      <c r="E121" s="43">
        <v>110.25</v>
      </c>
      <c r="F121" s="43">
        <f t="shared" si="42"/>
        <v>1180.7775000000001</v>
      </c>
      <c r="G121" s="39">
        <f t="shared" si="43"/>
        <v>251.27750000000015</v>
      </c>
      <c r="H121" s="54">
        <v>27048</v>
      </c>
      <c r="I121" s="119">
        <f t="shared" si="44"/>
        <v>6796.5538200000037</v>
      </c>
      <c r="R121" s="54">
        <v>3088</v>
      </c>
      <c r="W121" s="93">
        <v>693.8</v>
      </c>
      <c r="X121" s="50">
        <v>0.29840860215053761</v>
      </c>
      <c r="Y121" s="50">
        <f t="shared" si="47"/>
        <v>870.80404645161275</v>
      </c>
      <c r="Z121" s="39">
        <f t="shared" si="48"/>
        <v>2325</v>
      </c>
      <c r="AG121" s="50">
        <v>0.36045900000000003</v>
      </c>
      <c r="AH121" s="50">
        <f>AG121*2325</f>
        <v>838.06717500000002</v>
      </c>
      <c r="AJ121" s="39">
        <f t="shared" si="49"/>
        <v>144.26717500000007</v>
      </c>
      <c r="AP121" s="93">
        <v>432.8</v>
      </c>
      <c r="AQ121" s="50">
        <v>0.18615053763440861</v>
      </c>
      <c r="AR121" s="50">
        <v>432.8</v>
      </c>
      <c r="AS121" s="50">
        <f t="shared" ref="AS121:AS135" si="50">AP121/AQ121</f>
        <v>2325</v>
      </c>
      <c r="AU121" s="50"/>
      <c r="BI121" s="148">
        <v>3920</v>
      </c>
      <c r="BJ121" s="149">
        <v>3461</v>
      </c>
      <c r="BK121" s="152"/>
      <c r="BU121" s="149">
        <v>889</v>
      </c>
      <c r="BV121" s="150"/>
      <c r="BX121" s="101">
        <v>129</v>
      </c>
      <c r="BY121" s="39">
        <f t="shared" si="38"/>
        <v>0.12403846153846154</v>
      </c>
      <c r="BZ121" s="39" t="s">
        <v>277</v>
      </c>
      <c r="CB121" s="51"/>
      <c r="CC121" s="52"/>
      <c r="CK121" s="54">
        <v>8637</v>
      </c>
      <c r="CL121" s="149">
        <v>8215</v>
      </c>
      <c r="CQ121" s="39">
        <v>14.78</v>
      </c>
      <c r="CV121" s="149">
        <v>18769</v>
      </c>
      <c r="DE121" s="163"/>
      <c r="DF121" s="43"/>
    </row>
    <row r="122" spans="1:116" x14ac:dyDescent="0.2">
      <c r="A122" s="36">
        <v>1611</v>
      </c>
      <c r="B122" s="88">
        <v>10.71</v>
      </c>
      <c r="D122" s="101">
        <v>858.8</v>
      </c>
      <c r="E122" s="43">
        <v>112.12</v>
      </c>
      <c r="F122" s="43">
        <f t="shared" si="42"/>
        <v>1200.8052000000002</v>
      </c>
      <c r="G122" s="39">
        <f t="shared" si="43"/>
        <v>342.00520000000029</v>
      </c>
      <c r="H122" s="54">
        <v>26313</v>
      </c>
      <c r="I122" s="119">
        <f t="shared" si="44"/>
        <v>8999.1828276000087</v>
      </c>
      <c r="R122" s="54">
        <v>3749</v>
      </c>
      <c r="W122" s="93">
        <v>713.2</v>
      </c>
      <c r="X122" s="50">
        <v>0.30675268817204304</v>
      </c>
      <c r="Y122" s="50">
        <f t="shared" si="47"/>
        <v>895.15342451612912</v>
      </c>
      <c r="Z122" s="39">
        <f t="shared" si="48"/>
        <v>2325</v>
      </c>
      <c r="AG122" s="50">
        <v>0.32237100000000002</v>
      </c>
      <c r="AH122" s="50">
        <f>AG122*2325</f>
        <v>749.51257500000008</v>
      </c>
      <c r="AJ122" s="39">
        <f t="shared" si="49"/>
        <v>36.312575000000038</v>
      </c>
      <c r="AP122" s="93">
        <v>487.3</v>
      </c>
      <c r="AQ122" s="50">
        <v>0.20959139784946237</v>
      </c>
      <c r="AR122" s="50">
        <v>487.3</v>
      </c>
      <c r="AS122" s="50">
        <f t="shared" si="50"/>
        <v>2325</v>
      </c>
      <c r="AU122" s="50"/>
      <c r="BI122" s="148">
        <v>5153</v>
      </c>
      <c r="BJ122" s="149">
        <v>3272</v>
      </c>
      <c r="BK122" s="152"/>
      <c r="BU122" s="149">
        <v>53</v>
      </c>
      <c r="BV122" s="150"/>
      <c r="BX122" s="101">
        <v>105.7</v>
      </c>
      <c r="BY122" s="39">
        <f t="shared" si="38"/>
        <v>0.10163461538461539</v>
      </c>
      <c r="BZ122" s="39" t="s">
        <v>278</v>
      </c>
      <c r="CB122" s="51"/>
      <c r="CC122" s="52"/>
      <c r="CK122" s="54">
        <v>10082</v>
      </c>
      <c r="CL122" s="149">
        <v>9304</v>
      </c>
      <c r="CQ122" s="39">
        <v>14.67</v>
      </c>
      <c r="CV122" s="149">
        <v>19257</v>
      </c>
      <c r="DE122" s="163">
        <v>7.63</v>
      </c>
      <c r="DF122" s="43">
        <f>DE122*0.434</f>
        <v>3.31142</v>
      </c>
    </row>
    <row r="123" spans="1:116" x14ac:dyDescent="0.2">
      <c r="A123" s="36">
        <v>1612</v>
      </c>
      <c r="B123" s="88">
        <v>9.9</v>
      </c>
      <c r="D123" s="101">
        <v>923.6</v>
      </c>
      <c r="E123" s="43">
        <v>129.56</v>
      </c>
      <c r="F123" s="43">
        <f t="shared" si="42"/>
        <v>1282.644</v>
      </c>
      <c r="G123" s="39">
        <f t="shared" si="43"/>
        <v>359.04399999999998</v>
      </c>
      <c r="H123" s="54">
        <v>38782</v>
      </c>
      <c r="I123" s="119">
        <f t="shared" si="44"/>
        <v>13924.444407999999</v>
      </c>
      <c r="R123" s="54">
        <v>3929</v>
      </c>
      <c r="W123" s="93">
        <v>783.2</v>
      </c>
      <c r="X123" s="50">
        <v>0.33686021505376346</v>
      </c>
      <c r="Y123" s="50">
        <f t="shared" si="47"/>
        <v>983.01200516129029</v>
      </c>
      <c r="Z123" s="39">
        <f t="shared" si="48"/>
        <v>2325</v>
      </c>
      <c r="AG123" s="50">
        <v>0.31166100000000002</v>
      </c>
      <c r="AH123" s="50">
        <f>AG123*2325</f>
        <v>724.61182500000007</v>
      </c>
      <c r="AJ123" s="39">
        <f t="shared" si="49"/>
        <v>-58.588174999999978</v>
      </c>
      <c r="AP123" s="93">
        <v>451.6</v>
      </c>
      <c r="AQ123" s="50">
        <v>0.19423655913978496</v>
      </c>
      <c r="AR123" s="50">
        <v>451.6</v>
      </c>
      <c r="AS123" s="50">
        <f t="shared" si="50"/>
        <v>2325</v>
      </c>
      <c r="AU123" s="50"/>
      <c r="BI123" s="148">
        <v>5307</v>
      </c>
      <c r="BJ123" s="149">
        <v>3925</v>
      </c>
      <c r="BK123" s="152"/>
      <c r="BU123" s="149">
        <v>229</v>
      </c>
      <c r="BV123" s="150"/>
      <c r="BX123" s="101">
        <v>102.8</v>
      </c>
      <c r="BY123" s="39">
        <f t="shared" si="38"/>
        <v>9.8846153846153847E-2</v>
      </c>
      <c r="BZ123" s="39" t="s">
        <v>277</v>
      </c>
      <c r="CB123" s="51"/>
      <c r="CC123" s="52"/>
      <c r="CK123" s="54">
        <v>10833</v>
      </c>
      <c r="CL123" s="149">
        <v>10388</v>
      </c>
      <c r="CQ123" s="39">
        <v>15.58</v>
      </c>
      <c r="CV123" s="149">
        <v>14291</v>
      </c>
      <c r="DE123" s="163"/>
      <c r="DF123" s="43"/>
    </row>
    <row r="124" spans="1:116" x14ac:dyDescent="0.2">
      <c r="A124" s="36">
        <v>1613</v>
      </c>
      <c r="B124" s="88">
        <v>9.9</v>
      </c>
      <c r="D124" s="101">
        <v>926.4</v>
      </c>
      <c r="E124" s="42">
        <v>118.36</v>
      </c>
      <c r="F124" s="43">
        <f t="shared" si="42"/>
        <v>1171.7640000000001</v>
      </c>
      <c r="G124" s="39">
        <f t="shared" si="43"/>
        <v>245.36400000000015</v>
      </c>
      <c r="H124" s="54">
        <v>27799</v>
      </c>
      <c r="I124" s="119">
        <f t="shared" si="44"/>
        <v>6820.8738360000043</v>
      </c>
      <c r="R124" s="54">
        <v>2020</v>
      </c>
      <c r="W124" s="93">
        <v>939.6</v>
      </c>
      <c r="X124" s="50">
        <v>0.40412903225806451</v>
      </c>
      <c r="Y124" s="50">
        <f t="shared" si="47"/>
        <v>1179.3131767741934</v>
      </c>
      <c r="Z124" s="39">
        <f t="shared" si="48"/>
        <v>2325</v>
      </c>
      <c r="AG124" s="50">
        <v>0.37270800000000004</v>
      </c>
      <c r="AH124" s="50">
        <f>AG124*2743.5</f>
        <v>1022.5243980000001</v>
      </c>
      <c r="AJ124" s="39">
        <f t="shared" si="49"/>
        <v>82.92439800000011</v>
      </c>
      <c r="AP124" s="93">
        <v>401.4</v>
      </c>
      <c r="AQ124" s="50">
        <v>0.17264516129032256</v>
      </c>
      <c r="AR124" s="50">
        <v>401.4</v>
      </c>
      <c r="AS124" s="50">
        <f t="shared" si="50"/>
        <v>2325</v>
      </c>
      <c r="AU124" s="50"/>
      <c r="BI124" s="148">
        <v>2640</v>
      </c>
      <c r="BJ124" s="149">
        <v>1750</v>
      </c>
      <c r="BK124" s="152"/>
      <c r="BU124" s="149">
        <v>550</v>
      </c>
      <c r="BV124" s="150"/>
      <c r="BX124" s="101">
        <v>96.2</v>
      </c>
      <c r="BY124" s="39">
        <f t="shared" si="38"/>
        <v>9.2499999999999999E-2</v>
      </c>
      <c r="BZ124" s="39" t="s">
        <v>277</v>
      </c>
      <c r="CB124" s="51"/>
      <c r="CC124" s="52"/>
      <c r="CK124" s="54">
        <v>7498</v>
      </c>
      <c r="CL124" s="149">
        <v>7353</v>
      </c>
      <c r="CQ124" s="39">
        <v>27.06</v>
      </c>
      <c r="CV124" s="149">
        <v>20122</v>
      </c>
      <c r="DE124" s="163"/>
      <c r="DF124" s="43"/>
    </row>
    <row r="125" spans="1:116" x14ac:dyDescent="0.2">
      <c r="A125" s="36">
        <v>1614</v>
      </c>
      <c r="B125" s="88">
        <v>9.9</v>
      </c>
      <c r="D125" s="101">
        <v>768.2</v>
      </c>
      <c r="E125" s="42">
        <v>102.49</v>
      </c>
      <c r="F125" s="43">
        <f t="shared" si="42"/>
        <v>1014.651</v>
      </c>
      <c r="G125" s="39">
        <f t="shared" si="43"/>
        <v>246.45099999999991</v>
      </c>
      <c r="H125" s="54">
        <v>55409</v>
      </c>
      <c r="I125" s="119">
        <f t="shared" si="44"/>
        <v>13655.603458999994</v>
      </c>
      <c r="R125" s="54">
        <v>3898</v>
      </c>
      <c r="X125" s="39" t="s">
        <v>277</v>
      </c>
      <c r="Y125" s="50"/>
      <c r="AG125" s="50">
        <v>0.248472</v>
      </c>
      <c r="AH125" s="50">
        <f>AG125*2743.5</f>
        <v>681.68293200000005</v>
      </c>
      <c r="AP125" s="93">
        <v>438.2</v>
      </c>
      <c r="AQ125" s="50">
        <v>0.18847311827956989</v>
      </c>
      <c r="AR125" s="50">
        <v>438.2</v>
      </c>
      <c r="AS125" s="50">
        <f t="shared" si="50"/>
        <v>2325</v>
      </c>
      <c r="AU125" s="50"/>
      <c r="BI125" s="148">
        <v>3104</v>
      </c>
      <c r="BJ125" s="149">
        <v>1955</v>
      </c>
      <c r="BK125" s="152"/>
      <c r="BU125" s="149">
        <v>594</v>
      </c>
      <c r="BV125" s="150"/>
      <c r="BX125" s="101">
        <v>107.5</v>
      </c>
      <c r="BY125" s="39">
        <f t="shared" si="38"/>
        <v>0.10336538461538461</v>
      </c>
      <c r="BZ125" s="39" t="s">
        <v>277</v>
      </c>
      <c r="CB125" s="51"/>
      <c r="CC125" s="52"/>
      <c r="CK125" s="54">
        <v>8556</v>
      </c>
      <c r="CL125" s="149">
        <v>7707</v>
      </c>
      <c r="CQ125" s="39">
        <v>18.23</v>
      </c>
      <c r="CV125" s="149">
        <v>23337</v>
      </c>
      <c r="DE125" s="163"/>
      <c r="DF125" s="43"/>
    </row>
    <row r="126" spans="1:116" x14ac:dyDescent="0.2">
      <c r="A126" s="36">
        <v>1615</v>
      </c>
      <c r="B126" s="88">
        <v>9.9</v>
      </c>
      <c r="D126" s="101">
        <v>784.6</v>
      </c>
      <c r="E126" s="42">
        <v>90.94</v>
      </c>
      <c r="F126" s="43">
        <f t="shared" si="42"/>
        <v>900.30600000000004</v>
      </c>
      <c r="G126" s="39">
        <f t="shared" si="43"/>
        <v>115.70600000000002</v>
      </c>
      <c r="H126" s="54">
        <v>33592</v>
      </c>
      <c r="I126" s="119">
        <f t="shared" si="44"/>
        <v>3886.7959520000004</v>
      </c>
      <c r="R126" s="54">
        <v>2245</v>
      </c>
      <c r="W126" s="93">
        <v>555.79999999999995</v>
      </c>
      <c r="X126" s="50">
        <v>0.23905376344086018</v>
      </c>
      <c r="Y126" s="50">
        <f>X126*2918.16</f>
        <v>697.59713032258048</v>
      </c>
      <c r="Z126" s="39">
        <f>W126/X126</f>
        <v>2325</v>
      </c>
      <c r="AG126" s="50">
        <v>0.29024100000000003</v>
      </c>
      <c r="AH126" s="50">
        <f>AG126*2743.5</f>
        <v>796.27618350000012</v>
      </c>
      <c r="AJ126" s="39">
        <f>AH126-W126</f>
        <v>240.47618350000016</v>
      </c>
      <c r="AP126" s="93">
        <v>592.79999999999995</v>
      </c>
      <c r="AQ126" s="50">
        <v>0.25496774193548383</v>
      </c>
      <c r="AR126" s="50">
        <v>592.79999999999995</v>
      </c>
      <c r="AS126" s="50">
        <f t="shared" si="50"/>
        <v>2325</v>
      </c>
      <c r="AU126" s="50"/>
      <c r="AZ126" s="50">
        <v>0.46034210526315789</v>
      </c>
      <c r="BA126" s="39">
        <f>AZ126*2325</f>
        <v>1070.2953947368421</v>
      </c>
      <c r="BD126" s="39">
        <f>BA126-AR126</f>
        <v>477.49539473684217</v>
      </c>
      <c r="BI126" s="148">
        <v>4446</v>
      </c>
      <c r="BJ126" s="149">
        <v>3237</v>
      </c>
      <c r="BK126" s="152"/>
      <c r="BU126" s="149">
        <v>1186</v>
      </c>
      <c r="BV126" s="150"/>
      <c r="BX126" s="101">
        <v>124.9</v>
      </c>
      <c r="BY126" s="39">
        <f t="shared" si="38"/>
        <v>0.12009615384615385</v>
      </c>
      <c r="BZ126" s="39" t="s">
        <v>277</v>
      </c>
      <c r="CB126" s="51"/>
      <c r="CC126" s="52"/>
      <c r="CK126" s="54">
        <v>7063</v>
      </c>
      <c r="CL126" s="149">
        <v>6606</v>
      </c>
      <c r="CQ126" s="39">
        <v>14.67</v>
      </c>
      <c r="CV126" s="149">
        <v>22589</v>
      </c>
      <c r="DE126" s="163">
        <v>9.26</v>
      </c>
      <c r="DF126" s="43">
        <f>DE126*0.434</f>
        <v>4.01884</v>
      </c>
    </row>
    <row r="127" spans="1:116" x14ac:dyDescent="0.2">
      <c r="A127" s="36">
        <v>1616</v>
      </c>
      <c r="B127" s="88">
        <v>9.9</v>
      </c>
      <c r="D127" s="101">
        <v>998.3</v>
      </c>
      <c r="E127" s="43">
        <v>111.42</v>
      </c>
      <c r="F127" s="43">
        <f t="shared" si="42"/>
        <v>1103.058</v>
      </c>
      <c r="G127" s="39">
        <f t="shared" si="43"/>
        <v>104.75800000000004</v>
      </c>
      <c r="H127" s="54">
        <v>28300</v>
      </c>
      <c r="I127" s="119">
        <f t="shared" si="44"/>
        <v>2964.6514000000011</v>
      </c>
      <c r="R127" s="54">
        <v>2098</v>
      </c>
      <c r="X127" s="39" t="s">
        <v>277</v>
      </c>
      <c r="AG127" s="50">
        <v>0.38448900000000003</v>
      </c>
      <c r="AH127" s="50">
        <f>AG127*2325</f>
        <v>893.93692500000009</v>
      </c>
      <c r="AP127" s="93">
        <v>558.5</v>
      </c>
      <c r="AQ127" s="50">
        <v>0.24021505376344085</v>
      </c>
      <c r="AR127" s="50">
        <v>558.5</v>
      </c>
      <c r="AS127" s="50">
        <f t="shared" si="50"/>
        <v>2325</v>
      </c>
      <c r="BI127" s="148">
        <v>2035</v>
      </c>
      <c r="BJ127" s="149">
        <v>1729</v>
      </c>
      <c r="BK127" s="152"/>
      <c r="BU127" s="149">
        <v>879</v>
      </c>
      <c r="BV127" s="150"/>
      <c r="BX127" s="101">
        <v>116.2</v>
      </c>
      <c r="BY127" s="39">
        <f t="shared" si="38"/>
        <v>0.11173076923076923</v>
      </c>
      <c r="BZ127" s="39" t="s">
        <v>277</v>
      </c>
      <c r="CB127" s="51"/>
      <c r="CC127" s="52"/>
      <c r="CK127" s="54">
        <v>7456</v>
      </c>
      <c r="CL127" s="149">
        <v>6974</v>
      </c>
      <c r="CV127" s="149">
        <v>22525</v>
      </c>
      <c r="DE127" s="163">
        <v>12.78</v>
      </c>
      <c r="DF127" s="43">
        <f>DE127*0.434</f>
        <v>5.5465200000000001</v>
      </c>
    </row>
    <row r="128" spans="1:116" x14ac:dyDescent="0.2">
      <c r="A128" s="36">
        <v>1617</v>
      </c>
      <c r="B128" s="88">
        <v>9.9</v>
      </c>
      <c r="D128" s="101">
        <v>1136.3</v>
      </c>
      <c r="E128" s="43">
        <v>127.93</v>
      </c>
      <c r="F128" s="43">
        <f t="shared" si="42"/>
        <v>1266.5070000000001</v>
      </c>
      <c r="G128" s="39">
        <f t="shared" si="43"/>
        <v>130.20700000000011</v>
      </c>
      <c r="H128" s="54">
        <v>31902</v>
      </c>
      <c r="I128" s="119">
        <f t="shared" si="44"/>
        <v>4153.8637140000037</v>
      </c>
      <c r="R128" s="54">
        <v>3663</v>
      </c>
      <c r="W128" s="93">
        <v>701.8</v>
      </c>
      <c r="X128" s="50">
        <v>0.3018494623655914</v>
      </c>
      <c r="Y128" s="50">
        <f t="shared" ref="Y128:Y133" si="51">X128*2918.16</f>
        <v>880.84502709677417</v>
      </c>
      <c r="Z128" s="39">
        <f t="shared" ref="Z128:Z133" si="52">W128/X128</f>
        <v>2325</v>
      </c>
      <c r="AG128" s="50">
        <v>0.35664300000000004</v>
      </c>
      <c r="AH128" s="50">
        <f>AG128*2325</f>
        <v>829.19497500000011</v>
      </c>
      <c r="AJ128" s="39">
        <f t="shared" ref="AJ128:AJ133" si="53">AH128-W128</f>
        <v>127.39497500000016</v>
      </c>
      <c r="AP128" s="93">
        <v>556.9</v>
      </c>
      <c r="AQ128" s="50">
        <v>0.2395268817204301</v>
      </c>
      <c r="AR128" s="50">
        <v>556.9</v>
      </c>
      <c r="AS128" s="50">
        <f t="shared" si="50"/>
        <v>2325</v>
      </c>
      <c r="BI128" s="148">
        <v>1764</v>
      </c>
      <c r="BJ128" s="149">
        <v>1161</v>
      </c>
      <c r="BK128" s="152"/>
      <c r="BU128" s="149">
        <v>1216</v>
      </c>
      <c r="BV128" s="150"/>
      <c r="BX128" s="100"/>
      <c r="BZ128" s="39" t="s">
        <v>277</v>
      </c>
      <c r="CB128" s="51"/>
      <c r="CC128" s="52"/>
      <c r="CK128" s="54">
        <v>8236</v>
      </c>
      <c r="CL128" s="149">
        <v>7548</v>
      </c>
      <c r="CQ128" s="39">
        <v>16.71</v>
      </c>
      <c r="CV128" s="149">
        <v>28860</v>
      </c>
      <c r="DE128" s="163">
        <v>11.14</v>
      </c>
      <c r="DF128" s="43">
        <f>DE128*0.434</f>
        <v>4.8347600000000002</v>
      </c>
    </row>
    <row r="129" spans="1:131" x14ac:dyDescent="0.2">
      <c r="A129" s="36">
        <v>1618</v>
      </c>
      <c r="B129" s="88">
        <v>9.9</v>
      </c>
      <c r="D129" s="101">
        <v>821.4</v>
      </c>
      <c r="E129" s="42">
        <v>111.18</v>
      </c>
      <c r="F129" s="43">
        <f t="shared" si="42"/>
        <v>1100.682</v>
      </c>
      <c r="G129" s="39">
        <f t="shared" si="43"/>
        <v>279.28200000000004</v>
      </c>
      <c r="H129" s="54">
        <v>83607</v>
      </c>
      <c r="I129" s="119">
        <f t="shared" si="44"/>
        <v>23349.930174000001</v>
      </c>
      <c r="R129" s="54">
        <v>13165</v>
      </c>
      <c r="W129" s="93">
        <v>783.4</v>
      </c>
      <c r="X129" s="50">
        <v>0.3369462365591398</v>
      </c>
      <c r="Y129" s="50">
        <f t="shared" si="51"/>
        <v>983.26302967741935</v>
      </c>
      <c r="Z129" s="39">
        <f t="shared" si="52"/>
        <v>2325</v>
      </c>
      <c r="AG129" s="50">
        <v>0.33415200000000006</v>
      </c>
      <c r="AH129" s="50">
        <f>AG129*2325</f>
        <v>776.90340000000015</v>
      </c>
      <c r="AJ129" s="39">
        <f t="shared" si="53"/>
        <v>-6.4965999999998303</v>
      </c>
      <c r="AP129" s="93">
        <v>403.6</v>
      </c>
      <c r="AQ129" s="50">
        <v>0.17359139784946237</v>
      </c>
      <c r="AR129" s="50">
        <v>403.6</v>
      </c>
      <c r="AS129" s="50">
        <f t="shared" si="50"/>
        <v>2325</v>
      </c>
      <c r="BI129" s="148">
        <v>6610</v>
      </c>
      <c r="BJ129" s="149">
        <v>6053</v>
      </c>
      <c r="BK129" s="152"/>
      <c r="BU129" s="149">
        <v>1309</v>
      </c>
      <c r="BV129" s="150"/>
      <c r="BX129" s="101">
        <v>130.6</v>
      </c>
      <c r="BY129" s="39">
        <f t="shared" si="38"/>
        <v>0.12557692307692306</v>
      </c>
      <c r="BZ129" s="39" t="s">
        <v>277</v>
      </c>
      <c r="CB129" s="51">
        <v>0.1698074745186863</v>
      </c>
      <c r="CC129" s="52"/>
      <c r="CJ129" s="53">
        <f>BY129-CB129</f>
        <v>-4.4230551441763244E-2</v>
      </c>
      <c r="CK129" s="54">
        <v>5874</v>
      </c>
      <c r="CL129" s="149">
        <v>5080</v>
      </c>
      <c r="CV129" s="149">
        <v>30732</v>
      </c>
      <c r="DE129" s="163">
        <v>10.88</v>
      </c>
      <c r="DF129" s="43">
        <f>DE129*0.434</f>
        <v>4.7219199999999999</v>
      </c>
    </row>
    <row r="130" spans="1:131" x14ac:dyDescent="0.2">
      <c r="A130" s="36">
        <v>1619</v>
      </c>
      <c r="B130" s="88">
        <v>9.8000000000000007</v>
      </c>
      <c r="D130" s="101">
        <v>675.2</v>
      </c>
      <c r="E130" s="42">
        <v>88.78</v>
      </c>
      <c r="F130" s="43">
        <f t="shared" si="42"/>
        <v>870.0440000000001</v>
      </c>
      <c r="G130" s="39">
        <f t="shared" si="43"/>
        <v>194.84400000000005</v>
      </c>
      <c r="H130" s="54">
        <v>81132</v>
      </c>
      <c r="I130" s="119">
        <f t="shared" si="44"/>
        <v>15808.083408000004</v>
      </c>
      <c r="R130" s="54">
        <v>12637</v>
      </c>
      <c r="W130" s="93">
        <v>689.6</v>
      </c>
      <c r="X130" s="50">
        <v>0.29660215053763445</v>
      </c>
      <c r="Y130" s="50">
        <f t="shared" si="51"/>
        <v>865.53253161290331</v>
      </c>
      <c r="Z130" s="39">
        <f t="shared" si="52"/>
        <v>2325</v>
      </c>
      <c r="AG130" s="50">
        <v>0.31701600000000002</v>
      </c>
      <c r="AH130" s="50">
        <f>AG130*2743.5</f>
        <v>869.73339600000008</v>
      </c>
      <c r="AJ130" s="39">
        <f t="shared" si="53"/>
        <v>180.13339600000006</v>
      </c>
      <c r="AP130" s="93">
        <v>402.9</v>
      </c>
      <c r="AQ130" s="50">
        <v>0.17329032258064514</v>
      </c>
      <c r="AR130" s="50">
        <v>402.9</v>
      </c>
      <c r="AS130" s="50">
        <f t="shared" si="50"/>
        <v>2325</v>
      </c>
      <c r="BI130" s="148">
        <v>4970</v>
      </c>
      <c r="BJ130" s="149">
        <v>4604</v>
      </c>
      <c r="BK130" s="152"/>
      <c r="BU130" s="149">
        <v>2729</v>
      </c>
      <c r="BV130" s="150"/>
      <c r="BX130" s="101">
        <v>118.8</v>
      </c>
      <c r="BY130" s="39">
        <f t="shared" si="38"/>
        <v>0.11423076923076923</v>
      </c>
      <c r="BZ130" s="39" t="s">
        <v>277</v>
      </c>
      <c r="CB130" s="51"/>
      <c r="CC130" s="52"/>
      <c r="CJ130" s="53"/>
      <c r="CK130" s="54">
        <v>12346</v>
      </c>
      <c r="CL130" s="149">
        <v>11823</v>
      </c>
      <c r="CQ130" s="39">
        <v>18.97</v>
      </c>
      <c r="CV130" s="149">
        <v>22812</v>
      </c>
      <c r="DE130" s="163"/>
      <c r="DF130" s="43"/>
    </row>
    <row r="131" spans="1:131" x14ac:dyDescent="0.2">
      <c r="A131" s="36">
        <v>1620</v>
      </c>
      <c r="B131" s="88">
        <v>9.8000000000000007</v>
      </c>
      <c r="D131" s="101">
        <v>645.79999999999995</v>
      </c>
      <c r="E131" s="42">
        <v>84.41</v>
      </c>
      <c r="F131" s="43">
        <f t="shared" si="42"/>
        <v>827.21800000000007</v>
      </c>
      <c r="G131" s="39">
        <f t="shared" si="43"/>
        <v>181.41800000000012</v>
      </c>
      <c r="H131" s="54">
        <v>66043</v>
      </c>
      <c r="I131" s="119">
        <f t="shared" si="44"/>
        <v>11981.388974000009</v>
      </c>
      <c r="R131" s="54">
        <v>15613</v>
      </c>
      <c r="W131" s="93">
        <v>571.29999999999995</v>
      </c>
      <c r="X131" s="50">
        <v>0.24572043010752687</v>
      </c>
      <c r="Y131" s="50">
        <f t="shared" si="51"/>
        <v>717.05153032258056</v>
      </c>
      <c r="Z131" s="39">
        <f t="shared" si="52"/>
        <v>2325</v>
      </c>
      <c r="AG131" s="50">
        <v>0.26522400000000002</v>
      </c>
      <c r="AH131" s="50">
        <f>AG131*2743.5</f>
        <v>727.64204400000006</v>
      </c>
      <c r="AJ131" s="39">
        <f t="shared" si="53"/>
        <v>156.3420440000001</v>
      </c>
      <c r="AP131" s="93">
        <v>349.7</v>
      </c>
      <c r="AQ131" s="50">
        <v>0.15040860215053764</v>
      </c>
      <c r="AR131" s="50">
        <v>349.7</v>
      </c>
      <c r="AS131" s="50">
        <f t="shared" si="50"/>
        <v>2325</v>
      </c>
      <c r="BI131" s="148">
        <v>8529</v>
      </c>
      <c r="BJ131" s="149">
        <v>7381</v>
      </c>
      <c r="BK131" s="152"/>
      <c r="BU131" s="149">
        <v>3360</v>
      </c>
      <c r="BV131" s="150"/>
      <c r="BX131" s="101">
        <v>104.6</v>
      </c>
      <c r="BY131" s="39">
        <f t="shared" si="38"/>
        <v>0.10057692307692308</v>
      </c>
      <c r="BZ131" s="39" t="s">
        <v>277</v>
      </c>
      <c r="CB131" s="51"/>
      <c r="CC131" s="52"/>
      <c r="CJ131" s="53"/>
      <c r="CK131" s="54">
        <v>8824</v>
      </c>
      <c r="CL131" s="149">
        <v>7805</v>
      </c>
      <c r="CQ131" s="39">
        <v>20.18</v>
      </c>
      <c r="CV131" s="149">
        <v>25006</v>
      </c>
      <c r="DE131" s="163"/>
      <c r="DF131" s="43"/>
    </row>
    <row r="132" spans="1:131" x14ac:dyDescent="0.2">
      <c r="A132" s="36">
        <v>1621</v>
      </c>
      <c r="B132" s="88">
        <v>9.8000000000000007</v>
      </c>
      <c r="D132" s="101">
        <v>618.20000000000005</v>
      </c>
      <c r="E132" s="42">
        <v>86.51</v>
      </c>
      <c r="F132" s="43">
        <f t="shared" si="42"/>
        <v>847.79800000000012</v>
      </c>
      <c r="G132" s="39">
        <f t="shared" si="43"/>
        <v>229.59800000000007</v>
      </c>
      <c r="H132" s="54">
        <v>68593</v>
      </c>
      <c r="I132" s="119">
        <f t="shared" si="44"/>
        <v>15748.815614000006</v>
      </c>
      <c r="R132" s="54">
        <v>11626</v>
      </c>
      <c r="W132" s="93">
        <v>520.5</v>
      </c>
      <c r="X132" s="50">
        <v>0.22387096774193549</v>
      </c>
      <c r="Y132" s="50">
        <f t="shared" si="51"/>
        <v>653.29130322580647</v>
      </c>
      <c r="Z132" s="39">
        <f t="shared" si="52"/>
        <v>2325</v>
      </c>
      <c r="AG132" s="50">
        <v>0.23129999999999998</v>
      </c>
      <c r="AH132" s="50">
        <f>AG132*2743.5</f>
        <v>634.57154999999989</v>
      </c>
      <c r="AJ132" s="39">
        <f t="shared" si="53"/>
        <v>114.07154999999989</v>
      </c>
      <c r="AP132" s="93">
        <v>353.6</v>
      </c>
      <c r="AQ132" s="50">
        <v>0.15208602150537637</v>
      </c>
      <c r="AR132" s="50">
        <v>353.6</v>
      </c>
      <c r="AS132" s="50">
        <f t="shared" si="50"/>
        <v>2325</v>
      </c>
      <c r="BI132" s="148">
        <v>7310</v>
      </c>
      <c r="BJ132" s="149">
        <v>5414</v>
      </c>
      <c r="BK132" s="152"/>
      <c r="BU132" s="149">
        <v>3939</v>
      </c>
      <c r="BV132" s="150"/>
      <c r="BX132" s="101">
        <v>100.9</v>
      </c>
      <c r="BY132" s="39">
        <f t="shared" si="38"/>
        <v>9.7019230769230774E-2</v>
      </c>
      <c r="BZ132" s="39" t="s">
        <v>278</v>
      </c>
      <c r="CB132" s="51"/>
      <c r="CC132" s="52"/>
      <c r="CJ132" s="53"/>
      <c r="CK132" s="54">
        <v>9411</v>
      </c>
      <c r="CL132" s="149">
        <v>9004</v>
      </c>
      <c r="CQ132" s="39">
        <v>34.590000000000003</v>
      </c>
      <c r="CV132" s="149">
        <v>21871</v>
      </c>
      <c r="DE132" s="163"/>
      <c r="DF132" s="43"/>
    </row>
    <row r="133" spans="1:131" x14ac:dyDescent="0.2">
      <c r="A133" s="36">
        <v>1622</v>
      </c>
      <c r="B133" s="88">
        <v>9.8000000000000007</v>
      </c>
      <c r="D133" s="101">
        <v>949.4</v>
      </c>
      <c r="E133" s="42">
        <v>126.53</v>
      </c>
      <c r="F133" s="43">
        <f t="shared" si="42"/>
        <v>1239.9940000000001</v>
      </c>
      <c r="G133" s="39">
        <f t="shared" si="43"/>
        <v>290.59400000000016</v>
      </c>
      <c r="H133" s="54">
        <v>51119</v>
      </c>
      <c r="I133" s="119">
        <f t="shared" si="44"/>
        <v>14854.874686000008</v>
      </c>
      <c r="R133" s="54">
        <v>5788</v>
      </c>
      <c r="W133" s="93">
        <v>707.3</v>
      </c>
      <c r="X133" s="50">
        <v>0.30421505376344082</v>
      </c>
      <c r="Y133" s="50">
        <f t="shared" si="51"/>
        <v>887.74820129032241</v>
      </c>
      <c r="Z133" s="39">
        <f t="shared" si="52"/>
        <v>2325</v>
      </c>
      <c r="AG133" s="50">
        <v>0.26008399999999998</v>
      </c>
      <c r="AH133" s="50">
        <f>AG133*2325</f>
        <v>604.69529999999997</v>
      </c>
      <c r="AJ133" s="39">
        <f t="shared" si="53"/>
        <v>-102.60469999999998</v>
      </c>
      <c r="AP133" s="93">
        <v>426.3</v>
      </c>
      <c r="AQ133" s="50">
        <v>0.18335483870967742</v>
      </c>
      <c r="AR133" s="50">
        <v>426.3</v>
      </c>
      <c r="AS133" s="50">
        <f t="shared" si="50"/>
        <v>2325</v>
      </c>
      <c r="BI133" s="148">
        <v>6275</v>
      </c>
      <c r="BJ133" s="149">
        <v>5253</v>
      </c>
      <c r="BK133" s="152"/>
      <c r="BU133" s="149">
        <v>3830</v>
      </c>
      <c r="BV133" s="150"/>
      <c r="BX133" s="101">
        <v>118.3</v>
      </c>
      <c r="BY133" s="39">
        <f t="shared" si="38"/>
        <v>0.11375</v>
      </c>
      <c r="BZ133" s="39" t="s">
        <v>277</v>
      </c>
      <c r="CB133" s="51">
        <v>0.18045300113250284</v>
      </c>
      <c r="CC133" s="52"/>
      <c r="CJ133" s="53">
        <f>BY133-CB133</f>
        <v>-6.670300113250284E-2</v>
      </c>
      <c r="CK133" s="54">
        <v>4790</v>
      </c>
      <c r="CL133" s="149">
        <v>4290</v>
      </c>
      <c r="CQ133" s="39">
        <v>43.96</v>
      </c>
      <c r="CV133" s="149">
        <v>24646</v>
      </c>
      <c r="DE133" s="163"/>
      <c r="DF133" s="43"/>
    </row>
    <row r="134" spans="1:131" x14ac:dyDescent="0.2">
      <c r="A134" s="36">
        <v>1623</v>
      </c>
      <c r="B134" s="88">
        <v>9.8000000000000007</v>
      </c>
      <c r="D134" s="101">
        <v>1234.8</v>
      </c>
      <c r="E134" s="42">
        <v>169.81</v>
      </c>
      <c r="F134" s="43">
        <f t="shared" si="42"/>
        <v>1664.1380000000001</v>
      </c>
      <c r="G134" s="39">
        <f t="shared" si="43"/>
        <v>429.33800000000019</v>
      </c>
      <c r="H134" s="54">
        <v>33679</v>
      </c>
      <c r="I134" s="119">
        <f t="shared" si="44"/>
        <v>14459.674502000005</v>
      </c>
      <c r="R134" s="54">
        <v>5165</v>
      </c>
      <c r="X134" s="39" t="s">
        <v>277</v>
      </c>
      <c r="Y134" s="50"/>
      <c r="AG134" s="50">
        <v>0.34437999999999996</v>
      </c>
      <c r="AH134" s="50">
        <f>AG134*2325</f>
        <v>800.68349999999987</v>
      </c>
      <c r="AP134" s="93">
        <v>596.70000000000005</v>
      </c>
      <c r="AQ134" s="50">
        <v>0.25664516129032261</v>
      </c>
      <c r="AR134" s="50">
        <v>596.70000000000005</v>
      </c>
      <c r="AS134" s="50">
        <f t="shared" si="50"/>
        <v>2325</v>
      </c>
      <c r="AZ134" s="50">
        <v>0.28705847953216368</v>
      </c>
      <c r="BA134" s="39">
        <f>AZ134*2325</f>
        <v>667.41096491228052</v>
      </c>
      <c r="BD134" s="39">
        <f>BA134-AR134</f>
        <v>70.710964912280474</v>
      </c>
      <c r="BI134" s="148">
        <v>4329</v>
      </c>
      <c r="BJ134" s="149">
        <v>4247</v>
      </c>
      <c r="BK134" s="152"/>
      <c r="BU134" s="149">
        <v>4027</v>
      </c>
      <c r="BV134" s="150"/>
      <c r="BX134" s="101">
        <v>168.6</v>
      </c>
      <c r="BY134" s="39">
        <f t="shared" si="38"/>
        <v>0.16211538461538461</v>
      </c>
      <c r="BZ134" s="39" t="s">
        <v>277</v>
      </c>
      <c r="CB134" s="51"/>
      <c r="CC134" s="52"/>
      <c r="CK134" s="54">
        <v>8533</v>
      </c>
      <c r="CL134" s="149">
        <v>7881</v>
      </c>
      <c r="CN134" s="93">
        <v>56.9</v>
      </c>
      <c r="CQ134" s="39">
        <v>29.39</v>
      </c>
      <c r="CV134" s="149">
        <v>48681</v>
      </c>
      <c r="DE134" s="163"/>
      <c r="DF134" s="43"/>
    </row>
    <row r="135" spans="1:131" x14ac:dyDescent="0.2">
      <c r="A135" s="36">
        <v>1624</v>
      </c>
      <c r="B135" s="88">
        <v>9.8000000000000007</v>
      </c>
      <c r="D135" s="101">
        <v>1676.7</v>
      </c>
      <c r="E135" s="42">
        <v>190.28</v>
      </c>
      <c r="F135" s="43">
        <f t="shared" si="42"/>
        <v>1864.7440000000001</v>
      </c>
      <c r="G135" s="39">
        <f t="shared" si="43"/>
        <v>188.0440000000001</v>
      </c>
      <c r="H135" s="54">
        <v>20211</v>
      </c>
      <c r="I135" s="119">
        <f t="shared" si="44"/>
        <v>3800.5572840000018</v>
      </c>
      <c r="R135" s="54">
        <v>3132</v>
      </c>
      <c r="X135" s="39" t="s">
        <v>277</v>
      </c>
      <c r="Y135" s="50"/>
      <c r="AG135" s="50">
        <v>0.45437599999999995</v>
      </c>
      <c r="AH135" s="50">
        <f>AG135*2325</f>
        <v>1056.4241999999999</v>
      </c>
      <c r="AP135" s="93">
        <v>797</v>
      </c>
      <c r="AQ135" s="50">
        <v>0.34279569892473116</v>
      </c>
      <c r="AR135" s="50">
        <v>797</v>
      </c>
      <c r="AS135" s="50">
        <f t="shared" si="50"/>
        <v>2325</v>
      </c>
      <c r="AZ135" s="50">
        <v>0.22543859649122805</v>
      </c>
      <c r="BA135" s="39">
        <f>AZ135*2325</f>
        <v>524.1447368421052</v>
      </c>
      <c r="BD135" s="39">
        <f>BA135-AR135</f>
        <v>-272.8552631578948</v>
      </c>
      <c r="BI135" s="148">
        <v>1947</v>
      </c>
      <c r="BJ135" s="149">
        <v>1501</v>
      </c>
      <c r="BK135" s="152"/>
      <c r="BQ135" s="39">
        <v>6.24</v>
      </c>
      <c r="BR135" s="39">
        <f>BQ135*B135</f>
        <v>61.152000000000008</v>
      </c>
      <c r="BU135" s="149">
        <v>4776</v>
      </c>
      <c r="BV135" s="150"/>
      <c r="BX135" s="101">
        <v>176.5</v>
      </c>
      <c r="BY135" s="39">
        <f t="shared" si="38"/>
        <v>0.16971153846153847</v>
      </c>
      <c r="BZ135" s="39" t="s">
        <v>277</v>
      </c>
      <c r="CB135" s="51"/>
      <c r="CC135" s="52"/>
      <c r="CD135" s="39">
        <v>154.54</v>
      </c>
      <c r="CE135" s="39">
        <f>CD135*B135</f>
        <v>1514.492</v>
      </c>
      <c r="CF135" s="39">
        <f>CE135/12000</f>
        <v>0.12620766666666666</v>
      </c>
      <c r="CG135" s="39">
        <f>BY135-CF135</f>
        <v>4.3503871794871807E-2</v>
      </c>
      <c r="CK135" s="54">
        <v>9748</v>
      </c>
      <c r="CL135" s="149">
        <v>9022</v>
      </c>
      <c r="CO135" s="39">
        <v>395</v>
      </c>
      <c r="CP135" s="39">
        <f>CO135*B135</f>
        <v>3871.0000000000005</v>
      </c>
      <c r="CQ135" s="39">
        <v>24.62</v>
      </c>
      <c r="CV135" s="149">
        <v>32861</v>
      </c>
      <c r="DE135" s="163">
        <v>7.78</v>
      </c>
      <c r="DF135" s="43">
        <f>DE135*0.434</f>
        <v>3.3765200000000002</v>
      </c>
      <c r="DJ135" s="39">
        <v>0.8</v>
      </c>
      <c r="DK135" s="39">
        <f>DJ135*B135</f>
        <v>7.8400000000000007</v>
      </c>
      <c r="DL135" s="39">
        <f>DK135*0.494</f>
        <v>3.8729600000000004</v>
      </c>
      <c r="DN135" s="39">
        <f>DF135-DL135</f>
        <v>-0.49644000000000021</v>
      </c>
      <c r="DV135" s="39">
        <v>39.200000000000003</v>
      </c>
      <c r="DW135" s="39">
        <f>((DV135*B135)/100)*0.494</f>
        <v>1.8977504000000005</v>
      </c>
      <c r="DZ135" s="39">
        <v>0.82</v>
      </c>
      <c r="EA135" s="39">
        <f>(DZ135*B135)*0.494</f>
        <v>3.9697839999999998</v>
      </c>
    </row>
    <row r="136" spans="1:131" x14ac:dyDescent="0.2">
      <c r="A136" s="36">
        <v>1625</v>
      </c>
      <c r="B136" s="88">
        <v>9.8000000000000007</v>
      </c>
      <c r="D136" s="101">
        <v>1471.5</v>
      </c>
      <c r="E136" s="42">
        <v>168.88</v>
      </c>
      <c r="F136" s="43">
        <f t="shared" si="42"/>
        <v>1655.0240000000001</v>
      </c>
      <c r="G136" s="39">
        <f t="shared" si="43"/>
        <v>183.52400000000011</v>
      </c>
      <c r="H136" s="54">
        <v>20319</v>
      </c>
      <c r="I136" s="119">
        <f t="shared" si="44"/>
        <v>3729.0241560000022</v>
      </c>
      <c r="R136" s="54">
        <v>4246</v>
      </c>
      <c r="X136" s="39" t="s">
        <v>277</v>
      </c>
      <c r="Y136" s="50"/>
      <c r="AG136" s="50">
        <v>0.40503199999999995</v>
      </c>
      <c r="AH136" s="50">
        <f>AG136*2743.5</f>
        <v>1111.2052919999999</v>
      </c>
      <c r="AS136" s="50"/>
      <c r="BI136" s="148">
        <v>2121</v>
      </c>
      <c r="BJ136" s="149">
        <v>2061</v>
      </c>
      <c r="BK136" s="152"/>
      <c r="BQ136" s="39">
        <v>5.98</v>
      </c>
      <c r="BR136" s="39">
        <f>BQ136*B136</f>
        <v>58.604000000000006</v>
      </c>
      <c r="BU136" s="149">
        <v>4616</v>
      </c>
      <c r="BV136" s="150"/>
      <c r="BX136" s="101">
        <v>128.80000000000001</v>
      </c>
      <c r="BY136" s="39">
        <f t="shared" si="38"/>
        <v>0.12384615384615386</v>
      </c>
      <c r="BZ136" s="39" t="s">
        <v>277</v>
      </c>
      <c r="CB136" s="51"/>
      <c r="CC136" s="51">
        <v>0.13238926666666664</v>
      </c>
      <c r="CD136" s="39">
        <v>126.61</v>
      </c>
      <c r="CE136" s="39">
        <f>CD136*B136</f>
        <v>1240.778</v>
      </c>
      <c r="CF136" s="39">
        <f>CE136/12000</f>
        <v>0.10339816666666667</v>
      </c>
      <c r="CG136" s="39">
        <f>BY136-CF136</f>
        <v>2.044798717948719E-2</v>
      </c>
      <c r="CH136" s="53">
        <f>CC136-CF136</f>
        <v>2.8991099999999978E-2</v>
      </c>
      <c r="CK136" s="54">
        <v>11266</v>
      </c>
      <c r="CL136" s="149">
        <v>10534</v>
      </c>
      <c r="CO136" s="39">
        <v>417.9</v>
      </c>
      <c r="CP136" s="39">
        <f>CO136*B136</f>
        <v>4095.42</v>
      </c>
      <c r="CQ136" s="39">
        <v>34.72</v>
      </c>
      <c r="CV136" s="149">
        <v>19110</v>
      </c>
      <c r="DE136" s="163">
        <v>5.15</v>
      </c>
      <c r="DF136" s="43">
        <f>DE136*0.434</f>
        <v>2.2351000000000001</v>
      </c>
      <c r="DJ136" s="39">
        <v>0.79</v>
      </c>
      <c r="DK136" s="39">
        <f>DJ136*B136</f>
        <v>7.7420000000000009</v>
      </c>
      <c r="DL136" s="39">
        <f>DK136*0.494</f>
        <v>3.8245480000000005</v>
      </c>
      <c r="DN136" s="39">
        <f>DF136-DL136</f>
        <v>-1.5894480000000004</v>
      </c>
      <c r="DV136" s="39">
        <v>38</v>
      </c>
      <c r="DW136" s="39">
        <f>((DV136*B136)/100)*0.494</f>
        <v>1.8396560000000002</v>
      </c>
      <c r="DZ136" s="39">
        <v>0.93</v>
      </c>
      <c r="EA136" s="39">
        <f>(DZ136*B136)*0.494</f>
        <v>4.5023160000000004</v>
      </c>
    </row>
    <row r="137" spans="1:131" x14ac:dyDescent="0.2">
      <c r="A137" s="36">
        <v>1626</v>
      </c>
      <c r="B137" s="88">
        <v>9.8000000000000007</v>
      </c>
      <c r="D137" s="101">
        <v>1000.6</v>
      </c>
      <c r="E137" s="42">
        <v>152.6</v>
      </c>
      <c r="F137" s="43">
        <f t="shared" si="42"/>
        <v>1495.48</v>
      </c>
      <c r="G137" s="39">
        <f t="shared" si="43"/>
        <v>494.88</v>
      </c>
      <c r="H137" s="54">
        <v>36082</v>
      </c>
      <c r="I137" s="119">
        <f t="shared" si="44"/>
        <v>17856.260160000002</v>
      </c>
      <c r="R137" s="54">
        <v>4480</v>
      </c>
      <c r="X137" s="39" t="s">
        <v>277</v>
      </c>
      <c r="Y137" s="50"/>
      <c r="AG137" s="50">
        <v>0.47904799999999997</v>
      </c>
      <c r="AH137" s="50">
        <f>AG137*2743.5</f>
        <v>1314.268188</v>
      </c>
      <c r="AP137" s="93">
        <v>634.4</v>
      </c>
      <c r="AQ137" s="50">
        <v>0.27286021505376346</v>
      </c>
      <c r="AR137" s="50">
        <v>634.4</v>
      </c>
      <c r="AS137" s="50">
        <f t="shared" ref="AS137:AS168" si="54">AP137/AQ137</f>
        <v>2325</v>
      </c>
      <c r="BI137" s="148">
        <v>3528</v>
      </c>
      <c r="BJ137" s="149">
        <v>2964</v>
      </c>
      <c r="BK137" s="152"/>
      <c r="BQ137" s="39">
        <v>6.48</v>
      </c>
      <c r="BR137" s="39">
        <f>BQ137*B137</f>
        <v>63.504000000000012</v>
      </c>
      <c r="BU137" s="149">
        <v>5092</v>
      </c>
      <c r="BV137" s="150"/>
      <c r="BX137" s="101">
        <v>104.1</v>
      </c>
      <c r="BY137" s="39">
        <f t="shared" si="38"/>
        <v>0.10009615384615383</v>
      </c>
      <c r="BZ137" s="39" t="s">
        <v>277</v>
      </c>
      <c r="CB137" s="51"/>
      <c r="CC137" s="51">
        <v>0.10846256666666666</v>
      </c>
      <c r="CD137" s="39">
        <v>117.89</v>
      </c>
      <c r="CE137" s="39">
        <f>CD137*B137</f>
        <v>1155.3220000000001</v>
      </c>
      <c r="CF137" s="39">
        <f>CE137/12000</f>
        <v>9.6276833333333339E-2</v>
      </c>
      <c r="CG137" s="39">
        <f>BY137-CF137</f>
        <v>3.8193205128204955E-3</v>
      </c>
      <c r="CH137" s="53">
        <f>CC137-CF137</f>
        <v>1.2185733333333323E-2</v>
      </c>
      <c r="CK137" s="54">
        <v>6681</v>
      </c>
      <c r="CL137" s="149">
        <v>5254</v>
      </c>
      <c r="CN137" s="93">
        <v>38.1</v>
      </c>
      <c r="CO137" s="39">
        <v>516</v>
      </c>
      <c r="CP137" s="39">
        <f>CO137*B137</f>
        <v>5056.8</v>
      </c>
      <c r="CQ137" s="39">
        <v>27.74</v>
      </c>
      <c r="CV137" s="149">
        <v>27694</v>
      </c>
      <c r="DE137" s="163"/>
      <c r="DF137" s="43"/>
      <c r="DJ137" s="39">
        <v>0.67</v>
      </c>
      <c r="DK137" s="39">
        <f>DJ137*B137</f>
        <v>6.5660000000000007</v>
      </c>
      <c r="DL137" s="39">
        <f>DK137*0.494</f>
        <v>3.2436040000000004</v>
      </c>
      <c r="DN137" s="39">
        <f>DF137-DL137</f>
        <v>-3.2436040000000004</v>
      </c>
      <c r="DV137" s="39">
        <v>29.75</v>
      </c>
      <c r="DW137" s="39">
        <f>((DV137*B137)/100)*0.494</f>
        <v>1.4402570000000001</v>
      </c>
      <c r="DZ137" s="39">
        <v>0.79</v>
      </c>
      <c r="EA137" s="39">
        <f>(DZ137*B137)*0.494</f>
        <v>3.8245480000000005</v>
      </c>
    </row>
    <row r="138" spans="1:131" x14ac:dyDescent="0.2">
      <c r="A138" s="36">
        <v>1627</v>
      </c>
      <c r="B138" s="88">
        <v>9.8000000000000007</v>
      </c>
      <c r="D138" s="101">
        <v>834.8</v>
      </c>
      <c r="E138" s="42">
        <v>156.69999999999999</v>
      </c>
      <c r="F138" s="43">
        <f t="shared" si="42"/>
        <v>1535.66</v>
      </c>
      <c r="G138" s="39">
        <f t="shared" si="43"/>
        <v>700.86000000000013</v>
      </c>
      <c r="H138" s="54">
        <v>19257</v>
      </c>
      <c r="I138" s="119">
        <f t="shared" si="44"/>
        <v>13496.461020000002</v>
      </c>
      <c r="R138" s="54">
        <v>3890</v>
      </c>
      <c r="W138" s="93">
        <v>973.5</v>
      </c>
      <c r="X138" s="50">
        <v>0.41870967741935483</v>
      </c>
      <c r="Y138" s="50">
        <f t="shared" ref="Y138:Y153" si="55">X138*2918.16</f>
        <v>1221.8618322580644</v>
      </c>
      <c r="Z138" s="39">
        <f t="shared" ref="Z138:Z153" si="56">W138/X138</f>
        <v>2325</v>
      </c>
      <c r="AG138" s="50">
        <v>0.37933199999999995</v>
      </c>
      <c r="AH138" s="50">
        <f>AG138*2743.5</f>
        <v>1040.6973419999999</v>
      </c>
      <c r="AJ138" s="39">
        <f>AH138-W138</f>
        <v>67.197341999999935</v>
      </c>
      <c r="AP138" s="93">
        <v>599.20000000000005</v>
      </c>
      <c r="AQ138" s="50">
        <v>0.25772043010752688</v>
      </c>
      <c r="AR138" s="50">
        <v>599.20000000000005</v>
      </c>
      <c r="AS138" s="50">
        <f t="shared" si="54"/>
        <v>2325</v>
      </c>
      <c r="BI138" s="148">
        <v>4039</v>
      </c>
      <c r="BJ138" s="149">
        <v>3436</v>
      </c>
      <c r="BK138" s="152"/>
      <c r="BU138" s="149">
        <v>11950</v>
      </c>
      <c r="BV138" s="150"/>
      <c r="BX138" s="101">
        <v>136.9</v>
      </c>
      <c r="BY138" s="39">
        <f t="shared" si="38"/>
        <v>0.13163461538461538</v>
      </c>
      <c r="BZ138" s="39" t="s">
        <v>277</v>
      </c>
      <c r="CB138" s="51"/>
      <c r="CC138" s="51">
        <v>0.10099243333333333</v>
      </c>
      <c r="CK138" s="54">
        <v>5289</v>
      </c>
      <c r="CL138" s="149">
        <v>4258</v>
      </c>
      <c r="CQ138" s="39">
        <v>37.729999999999997</v>
      </c>
      <c r="CV138" s="149">
        <v>16931</v>
      </c>
      <c r="DE138" s="163"/>
      <c r="DF138" s="43"/>
    </row>
    <row r="139" spans="1:131" x14ac:dyDescent="0.2">
      <c r="A139" s="36">
        <v>1628</v>
      </c>
      <c r="B139" s="88">
        <v>9.8000000000000007</v>
      </c>
      <c r="D139" s="101">
        <v>938.4</v>
      </c>
      <c r="E139" s="42">
        <v>169</v>
      </c>
      <c r="F139" s="43">
        <f t="shared" si="42"/>
        <v>1656.2</v>
      </c>
      <c r="G139" s="39">
        <f t="shared" si="43"/>
        <v>717.80000000000007</v>
      </c>
      <c r="H139" s="54">
        <v>12389</v>
      </c>
      <c r="I139" s="119">
        <f t="shared" si="44"/>
        <v>8892.8242000000009</v>
      </c>
      <c r="O139" s="44">
        <v>205.8</v>
      </c>
      <c r="P139" s="44">
        <f>O139*B139</f>
        <v>2016.8400000000001</v>
      </c>
      <c r="R139" s="54">
        <v>1701</v>
      </c>
      <c r="W139" s="93">
        <v>1232.3</v>
      </c>
      <c r="X139" s="50">
        <v>0.53002150537634407</v>
      </c>
      <c r="Y139" s="50">
        <f t="shared" si="55"/>
        <v>1546.6875561290321</v>
      </c>
      <c r="Z139" s="39">
        <f t="shared" si="56"/>
        <v>2325</v>
      </c>
      <c r="AP139" s="93">
        <v>790.7</v>
      </c>
      <c r="AQ139" s="50">
        <v>0.34008602150537637</v>
      </c>
      <c r="AR139" s="50">
        <v>790.7</v>
      </c>
      <c r="AS139" s="50">
        <f t="shared" si="54"/>
        <v>2325</v>
      </c>
      <c r="BI139" s="148">
        <v>3699</v>
      </c>
      <c r="BJ139" s="149">
        <v>3096</v>
      </c>
      <c r="BK139" s="152"/>
      <c r="BQ139" s="39">
        <v>7.17</v>
      </c>
      <c r="BR139" s="39">
        <f>BQ139*B139</f>
        <v>70.266000000000005</v>
      </c>
      <c r="BU139" s="149">
        <v>16419</v>
      </c>
      <c r="BV139" s="150"/>
      <c r="BX139" s="101">
        <v>233.5</v>
      </c>
      <c r="BY139" s="39">
        <f t="shared" si="38"/>
        <v>0.22451923076923078</v>
      </c>
      <c r="BZ139" s="39" t="s">
        <v>277</v>
      </c>
      <c r="CB139" s="51">
        <v>0.16706455266138165</v>
      </c>
      <c r="CC139" s="52"/>
      <c r="CD139" s="39">
        <v>152</v>
      </c>
      <c r="CE139" s="39">
        <f>CD139*B139</f>
        <v>1489.6000000000001</v>
      </c>
      <c r="CF139" s="39">
        <f>CE139/12000</f>
        <v>0.12413333333333335</v>
      </c>
      <c r="CJ139" s="53">
        <f t="shared" ref="CJ139:CJ146" si="57">BY139-CB139</f>
        <v>5.7454678107849128E-2</v>
      </c>
      <c r="CK139" s="54">
        <v>4613</v>
      </c>
      <c r="CL139" s="149">
        <v>4733</v>
      </c>
      <c r="CN139" s="93">
        <v>124.2</v>
      </c>
      <c r="CQ139" s="39">
        <v>113.6</v>
      </c>
      <c r="CV139" s="149">
        <v>4733</v>
      </c>
      <c r="DE139" s="163">
        <v>11.04</v>
      </c>
      <c r="DF139" s="43">
        <f>DE139*0.434</f>
        <v>4.7913599999999992</v>
      </c>
      <c r="DJ139" s="39">
        <v>0.57999999999999996</v>
      </c>
      <c r="DK139" s="39">
        <f>DJ139*B139</f>
        <v>5.6840000000000002</v>
      </c>
      <c r="DL139" s="39">
        <f>DK139*0.494</f>
        <v>2.8078959999999999</v>
      </c>
      <c r="DN139" s="39">
        <f>DF139-DL139</f>
        <v>1.9834639999999992</v>
      </c>
      <c r="DZ139" s="39">
        <v>0.82</v>
      </c>
      <c r="EA139" s="39">
        <f>(DZ139*B139)*0.494</f>
        <v>3.9697839999999998</v>
      </c>
    </row>
    <row r="140" spans="1:131" x14ac:dyDescent="0.2">
      <c r="A140" s="36">
        <v>1629</v>
      </c>
      <c r="B140" s="88">
        <v>9.8000000000000007</v>
      </c>
      <c r="D140" s="101">
        <v>1506.3</v>
      </c>
      <c r="E140" s="42">
        <v>230.4</v>
      </c>
      <c r="F140" s="43">
        <f t="shared" si="42"/>
        <v>2257.92</v>
      </c>
      <c r="G140" s="39">
        <f t="shared" si="43"/>
        <v>751.62000000000012</v>
      </c>
      <c r="H140" s="54">
        <v>5643</v>
      </c>
      <c r="I140" s="119">
        <f t="shared" si="44"/>
        <v>4241.3916600000011</v>
      </c>
      <c r="R140" s="54">
        <v>829</v>
      </c>
      <c r="W140" s="93">
        <v>1586</v>
      </c>
      <c r="X140" s="50">
        <v>0.68215053763440858</v>
      </c>
      <c r="Y140" s="50">
        <f t="shared" si="55"/>
        <v>1990.6244129032257</v>
      </c>
      <c r="Z140" s="39">
        <f t="shared" si="56"/>
        <v>2325</v>
      </c>
      <c r="AP140" s="93">
        <v>843</v>
      </c>
      <c r="AQ140" s="50">
        <v>0.36258064516129035</v>
      </c>
      <c r="AR140" s="50">
        <v>843</v>
      </c>
      <c r="AS140" s="50">
        <f t="shared" si="54"/>
        <v>2325</v>
      </c>
      <c r="BI140" s="148">
        <v>2552</v>
      </c>
      <c r="BJ140" s="149">
        <v>2513</v>
      </c>
      <c r="BK140" s="152"/>
      <c r="BU140" s="149">
        <v>19366</v>
      </c>
      <c r="BV140" s="150"/>
      <c r="BX140" s="101">
        <v>212.7</v>
      </c>
      <c r="BY140" s="39">
        <f t="shared" si="38"/>
        <v>0.20451923076923076</v>
      </c>
      <c r="BZ140" s="39" t="s">
        <v>277</v>
      </c>
      <c r="CB140" s="51">
        <v>0.25030577576443941</v>
      </c>
      <c r="CC140" s="51">
        <v>0.13021333333333332</v>
      </c>
      <c r="CJ140" s="53">
        <f t="shared" si="57"/>
        <v>-4.578654499520865E-2</v>
      </c>
      <c r="CK140" s="54">
        <v>6773</v>
      </c>
      <c r="CL140" s="149">
        <v>5571</v>
      </c>
      <c r="CQ140" s="39">
        <v>88.62</v>
      </c>
      <c r="CV140" s="149">
        <v>25926</v>
      </c>
      <c r="DE140" s="163">
        <v>9.08</v>
      </c>
      <c r="DF140" s="43">
        <f>DE140*0.434</f>
        <v>3.9407200000000002</v>
      </c>
    </row>
    <row r="141" spans="1:131" x14ac:dyDescent="0.2">
      <c r="A141" s="36">
        <v>1630</v>
      </c>
      <c r="B141" s="88">
        <v>9.8000000000000007</v>
      </c>
      <c r="D141" s="101">
        <v>1849.1</v>
      </c>
      <c r="E141" s="42">
        <v>284.48</v>
      </c>
      <c r="F141" s="43">
        <f t="shared" si="42"/>
        <v>2787.9040000000005</v>
      </c>
      <c r="G141" s="39">
        <f t="shared" si="43"/>
        <v>938.80400000000054</v>
      </c>
      <c r="H141" s="54">
        <v>6929</v>
      </c>
      <c r="I141" s="119">
        <f t="shared" si="44"/>
        <v>6504.9729160000043</v>
      </c>
      <c r="O141" s="44">
        <v>246.4</v>
      </c>
      <c r="P141" s="44">
        <f>O141*B141</f>
        <v>2414.7200000000003</v>
      </c>
      <c r="R141" s="54">
        <v>942</v>
      </c>
      <c r="W141" s="93">
        <v>1830.6</v>
      </c>
      <c r="X141" s="50">
        <v>0.78735483870967737</v>
      </c>
      <c r="Y141" s="50">
        <f t="shared" si="55"/>
        <v>2297.6273961290321</v>
      </c>
      <c r="Z141" s="39">
        <f t="shared" si="56"/>
        <v>2325</v>
      </c>
      <c r="AP141" s="93">
        <v>808.3</v>
      </c>
      <c r="AQ141" s="50">
        <v>0.3476559139784946</v>
      </c>
      <c r="AR141" s="50">
        <v>808.3</v>
      </c>
      <c r="AS141" s="50">
        <f t="shared" si="54"/>
        <v>2325</v>
      </c>
      <c r="BI141" s="148">
        <v>1166</v>
      </c>
      <c r="BJ141" s="149">
        <v>1013</v>
      </c>
      <c r="BK141" s="152"/>
      <c r="BQ141" s="39">
        <v>6.75</v>
      </c>
      <c r="BR141" s="39">
        <f t="shared" ref="BR141:BR154" si="58">BQ141*B141</f>
        <v>66.150000000000006</v>
      </c>
      <c r="BU141" s="149">
        <v>15450</v>
      </c>
      <c r="BV141" s="150"/>
      <c r="BX141" s="101">
        <v>140.69999999999999</v>
      </c>
      <c r="BY141" s="39">
        <f t="shared" si="38"/>
        <v>0.13528846153846152</v>
      </c>
      <c r="BZ141" s="39" t="s">
        <v>277</v>
      </c>
      <c r="CB141" s="51">
        <v>0.22003624009060019</v>
      </c>
      <c r="CC141" s="52"/>
      <c r="CD141" s="39">
        <v>132.5</v>
      </c>
      <c r="CE141" s="39">
        <f>CD141*B141</f>
        <v>1298.5</v>
      </c>
      <c r="CF141" s="39">
        <f>CE141/12000</f>
        <v>0.10820833333333334</v>
      </c>
      <c r="CG141" s="39">
        <f>BY141-CF141</f>
        <v>2.7080128205128187E-2</v>
      </c>
      <c r="CJ141" s="53">
        <f t="shared" si="57"/>
        <v>-8.4747778552138664E-2</v>
      </c>
      <c r="CK141" s="54">
        <v>7575</v>
      </c>
      <c r="CL141" s="149">
        <v>7194</v>
      </c>
      <c r="CN141" s="93">
        <v>107.3</v>
      </c>
      <c r="CO141" s="39">
        <v>860</v>
      </c>
      <c r="CP141" s="39">
        <f>CO141*B141</f>
        <v>8428</v>
      </c>
      <c r="CQ141" s="39">
        <v>83.75</v>
      </c>
      <c r="CV141" s="149">
        <v>8694</v>
      </c>
      <c r="DE141" s="163">
        <v>8.1</v>
      </c>
      <c r="DF141" s="43">
        <f>DE141*0.434</f>
        <v>3.5153999999999996</v>
      </c>
      <c r="DJ141" s="39">
        <v>0.57999999999999996</v>
      </c>
      <c r="DK141" s="39">
        <f t="shared" ref="DK141:DK149" si="59">DJ141*B141</f>
        <v>5.6840000000000002</v>
      </c>
      <c r="DL141" s="39">
        <f t="shared" ref="DL141:DL149" si="60">DK141*0.494</f>
        <v>2.8078959999999999</v>
      </c>
      <c r="DN141" s="39">
        <f>DF141-DL141</f>
        <v>0.70750399999999969</v>
      </c>
      <c r="DV141" s="39">
        <v>40.590000000000003</v>
      </c>
      <c r="DW141" s="39">
        <f t="shared" ref="DW141:DW149" si="61">((DV141*B141)/100)*0.494</f>
        <v>1.9650430800000001</v>
      </c>
    </row>
    <row r="142" spans="1:131" x14ac:dyDescent="0.2">
      <c r="A142" s="36">
        <v>1631</v>
      </c>
      <c r="B142" s="88">
        <v>9.8000000000000007</v>
      </c>
      <c r="D142" s="101">
        <v>1514.5</v>
      </c>
      <c r="E142" s="42">
        <v>263.27</v>
      </c>
      <c r="F142" s="43">
        <f t="shared" si="42"/>
        <v>2580.0459999999998</v>
      </c>
      <c r="G142" s="39">
        <f t="shared" si="43"/>
        <v>1065.5459999999998</v>
      </c>
      <c r="H142" s="54">
        <v>23874</v>
      </c>
      <c r="I142" s="119">
        <f t="shared" si="44"/>
        <v>25438.845203999997</v>
      </c>
      <c r="R142" s="54">
        <v>5608</v>
      </c>
      <c r="W142" s="93">
        <v>1701</v>
      </c>
      <c r="X142" s="50">
        <v>0.73161290322580641</v>
      </c>
      <c r="Y142" s="50">
        <f t="shared" si="55"/>
        <v>2134.9635096774191</v>
      </c>
      <c r="Z142" s="39">
        <f t="shared" si="56"/>
        <v>2325</v>
      </c>
      <c r="AP142" s="93">
        <v>672.1</v>
      </c>
      <c r="AQ142" s="50">
        <v>0.2890752688172043</v>
      </c>
      <c r="AR142" s="50">
        <v>672.1</v>
      </c>
      <c r="AS142" s="50">
        <f t="shared" si="54"/>
        <v>2325</v>
      </c>
      <c r="BI142" s="148">
        <v>1915</v>
      </c>
      <c r="BJ142" s="149">
        <v>1828</v>
      </c>
      <c r="BK142" s="152"/>
      <c r="BQ142" s="39">
        <v>6.61</v>
      </c>
      <c r="BR142" s="39">
        <f t="shared" si="58"/>
        <v>64.778000000000006</v>
      </c>
      <c r="BU142" s="149">
        <v>16582</v>
      </c>
      <c r="BV142" s="150"/>
      <c r="BX142" s="101">
        <v>164.3</v>
      </c>
      <c r="BY142" s="39">
        <f t="shared" si="38"/>
        <v>0.15798076923076923</v>
      </c>
      <c r="BZ142" s="39" t="s">
        <v>277</v>
      </c>
      <c r="CB142" s="51">
        <v>0.20955832389580972</v>
      </c>
      <c r="CC142" s="51">
        <v>0.11350833333333332</v>
      </c>
      <c r="CD142" s="39">
        <v>127</v>
      </c>
      <c r="CE142" s="39">
        <f>CD142*B142</f>
        <v>1244.6000000000001</v>
      </c>
      <c r="CF142" s="39">
        <f>CE142/12000</f>
        <v>0.10371666666666668</v>
      </c>
      <c r="CG142" s="39">
        <f>BY142-CF142</f>
        <v>5.4264102564102551E-2</v>
      </c>
      <c r="CH142" s="53">
        <f>CC142-CF142</f>
        <v>9.791666666666643E-3</v>
      </c>
      <c r="CJ142" s="53">
        <f t="shared" si="57"/>
        <v>-5.1577554665040493E-2</v>
      </c>
      <c r="CK142" s="54">
        <v>6006</v>
      </c>
      <c r="CL142" s="149">
        <v>5472</v>
      </c>
      <c r="CN142" s="93">
        <v>61.1</v>
      </c>
      <c r="CO142" s="39">
        <v>800</v>
      </c>
      <c r="CP142" s="39">
        <f>CO142*B142</f>
        <v>7840.0000000000009</v>
      </c>
      <c r="CQ142" s="39">
        <v>65.81</v>
      </c>
      <c r="CV142" s="149">
        <v>13371</v>
      </c>
      <c r="DE142" s="163"/>
      <c r="DF142" s="43"/>
      <c r="DJ142" s="39">
        <v>0.53</v>
      </c>
      <c r="DK142" s="39">
        <f t="shared" si="59"/>
        <v>5.1940000000000008</v>
      </c>
      <c r="DL142" s="39">
        <f t="shared" si="60"/>
        <v>2.5658360000000004</v>
      </c>
      <c r="DV142" s="39">
        <v>38.85</v>
      </c>
      <c r="DW142" s="39">
        <f t="shared" si="61"/>
        <v>1.8808062000000001</v>
      </c>
      <c r="DZ142" s="39">
        <v>0.89</v>
      </c>
      <c r="EA142" s="39">
        <f t="shared" ref="EA142:EA149" si="62">(DZ142*B142)*0.494</f>
        <v>4.3086680000000008</v>
      </c>
    </row>
    <row r="143" spans="1:131" x14ac:dyDescent="0.2">
      <c r="A143" s="36">
        <v>1632</v>
      </c>
      <c r="B143" s="88">
        <v>9.8000000000000007</v>
      </c>
      <c r="D143" s="101">
        <v>828.4</v>
      </c>
      <c r="E143" s="43">
        <v>151.28</v>
      </c>
      <c r="F143" s="43">
        <f t="shared" si="42"/>
        <v>1482.5440000000001</v>
      </c>
      <c r="G143" s="39">
        <f t="shared" si="43"/>
        <v>654.14400000000012</v>
      </c>
      <c r="H143" s="54"/>
      <c r="R143" s="54"/>
      <c r="W143" s="93">
        <v>1058.3</v>
      </c>
      <c r="X143" s="50">
        <v>0.45518279569892472</v>
      </c>
      <c r="Y143" s="50">
        <f t="shared" si="55"/>
        <v>1328.2962270967741</v>
      </c>
      <c r="Z143" s="39">
        <f t="shared" si="56"/>
        <v>2325</v>
      </c>
      <c r="AP143" s="93">
        <v>428.2</v>
      </c>
      <c r="AQ143" s="50">
        <v>0.18417204301075268</v>
      </c>
      <c r="AR143" s="50">
        <v>428.2</v>
      </c>
      <c r="AS143" s="50">
        <f t="shared" si="54"/>
        <v>2325</v>
      </c>
      <c r="BI143" s="148"/>
      <c r="BJ143" s="149"/>
      <c r="BK143" s="152"/>
      <c r="BQ143" s="39">
        <v>6.42</v>
      </c>
      <c r="BR143" s="39">
        <f t="shared" si="58"/>
        <v>62.916000000000004</v>
      </c>
      <c r="BX143" s="101">
        <v>171.1</v>
      </c>
      <c r="BY143" s="39">
        <f t="shared" si="38"/>
        <v>0.16451923076923075</v>
      </c>
      <c r="BZ143" s="39" t="s">
        <v>277</v>
      </c>
      <c r="CB143" s="51">
        <v>0.23284258210645525</v>
      </c>
      <c r="CC143" s="51">
        <v>0.10879666666666667</v>
      </c>
      <c r="CD143" s="39">
        <v>130</v>
      </c>
      <c r="CE143" s="39">
        <f>CD143*B143</f>
        <v>1274</v>
      </c>
      <c r="CF143" s="39">
        <f>CE143/12000</f>
        <v>0.10616666666666667</v>
      </c>
      <c r="CG143" s="39">
        <f>BY143-CF143</f>
        <v>5.8352564102564078E-2</v>
      </c>
      <c r="CH143" s="53">
        <f>CC143-CF143</f>
        <v>2.6299999999999935E-3</v>
      </c>
      <c r="CJ143" s="53">
        <f t="shared" si="57"/>
        <v>-6.8323351337224503E-2</v>
      </c>
      <c r="CO143" s="39">
        <v>654</v>
      </c>
      <c r="CP143" s="39">
        <f>CO143*B143</f>
        <v>6409.2000000000007</v>
      </c>
      <c r="CQ143" s="39">
        <v>93.15</v>
      </c>
      <c r="DE143" s="163"/>
      <c r="DF143" s="43"/>
      <c r="DJ143" s="39">
        <v>0.6</v>
      </c>
      <c r="DK143" s="39">
        <f t="shared" si="59"/>
        <v>5.88</v>
      </c>
      <c r="DL143" s="39">
        <f t="shared" si="60"/>
        <v>2.9047199999999997</v>
      </c>
      <c r="DV143" s="39">
        <v>34</v>
      </c>
      <c r="DW143" s="39">
        <f t="shared" si="61"/>
        <v>1.6460080000000001</v>
      </c>
      <c r="DZ143" s="39">
        <v>0.97</v>
      </c>
      <c r="EA143" s="39">
        <f t="shared" si="62"/>
        <v>4.695964</v>
      </c>
    </row>
    <row r="144" spans="1:131" x14ac:dyDescent="0.2">
      <c r="A144" s="36">
        <v>1633</v>
      </c>
      <c r="B144" s="88">
        <v>9.8000000000000007</v>
      </c>
      <c r="D144" s="101">
        <v>652.5</v>
      </c>
      <c r="E144" s="43">
        <v>124.8</v>
      </c>
      <c r="F144" s="43">
        <f t="shared" si="42"/>
        <v>1223.04</v>
      </c>
      <c r="G144" s="39">
        <f t="shared" si="43"/>
        <v>570.54</v>
      </c>
      <c r="H144" s="54">
        <v>36477</v>
      </c>
      <c r="I144" s="119">
        <f>(H144*G144)/1000</f>
        <v>20811.587579999999</v>
      </c>
      <c r="O144" s="44">
        <v>204.87</v>
      </c>
      <c r="P144" s="44">
        <f>O144*B144</f>
        <v>2007.7260000000001</v>
      </c>
      <c r="R144" s="54">
        <v>7461</v>
      </c>
      <c r="W144" s="93">
        <v>750.5</v>
      </c>
      <c r="X144" s="50">
        <v>0.3227956989247312</v>
      </c>
      <c r="Y144" s="50">
        <f t="shared" si="55"/>
        <v>941.96949677419354</v>
      </c>
      <c r="Z144" s="39">
        <f t="shared" si="56"/>
        <v>2325</v>
      </c>
      <c r="AP144" s="93">
        <v>398.4</v>
      </c>
      <c r="AQ144" s="50">
        <v>0.17135483870967741</v>
      </c>
      <c r="AR144" s="50">
        <v>398.4</v>
      </c>
      <c r="AS144" s="50">
        <f t="shared" si="54"/>
        <v>2325</v>
      </c>
      <c r="BI144" s="148">
        <v>3660</v>
      </c>
      <c r="BJ144" s="149">
        <v>3161</v>
      </c>
      <c r="BK144" s="152"/>
      <c r="BQ144" s="39">
        <v>6.63</v>
      </c>
      <c r="BR144" s="39">
        <f t="shared" si="58"/>
        <v>64.974000000000004</v>
      </c>
      <c r="BU144" s="149">
        <v>13290</v>
      </c>
      <c r="BV144" s="150"/>
      <c r="BX144" s="101">
        <v>186.3</v>
      </c>
      <c r="BY144" s="39">
        <f t="shared" si="38"/>
        <v>0.17913461538461539</v>
      </c>
      <c r="BZ144" s="39" t="s">
        <v>277</v>
      </c>
      <c r="CB144" s="51">
        <v>0.23284258210645525</v>
      </c>
      <c r="CC144" s="51">
        <v>0.11136666666666666</v>
      </c>
      <c r="CJ144" s="53">
        <f t="shared" si="57"/>
        <v>-5.3707966721839862E-2</v>
      </c>
      <c r="CK144" s="54">
        <v>5872</v>
      </c>
      <c r="CL144" s="149">
        <v>4867</v>
      </c>
      <c r="CN144" s="93">
        <v>62.8</v>
      </c>
      <c r="CO144" s="39">
        <v>472.5</v>
      </c>
      <c r="CP144" s="39">
        <f>CO144*B144</f>
        <v>4630.5</v>
      </c>
      <c r="CQ144" s="39">
        <v>43.54</v>
      </c>
      <c r="CV144" s="149">
        <v>14394</v>
      </c>
      <c r="DE144" s="163"/>
      <c r="DF144" s="43"/>
      <c r="DJ144" s="39">
        <v>0.66</v>
      </c>
      <c r="DK144" s="39">
        <f t="shared" si="59"/>
        <v>6.4680000000000009</v>
      </c>
      <c r="DL144" s="39">
        <f t="shared" si="60"/>
        <v>3.1951920000000005</v>
      </c>
      <c r="DV144" s="39">
        <v>32.31</v>
      </c>
      <c r="DW144" s="39">
        <f t="shared" si="61"/>
        <v>1.5641917200000002</v>
      </c>
      <c r="DZ144" s="39">
        <v>0.93</v>
      </c>
      <c r="EA144" s="39">
        <f t="shared" si="62"/>
        <v>4.5023160000000004</v>
      </c>
    </row>
    <row r="145" spans="1:131" x14ac:dyDescent="0.2">
      <c r="A145" s="36">
        <v>1634</v>
      </c>
      <c r="B145" s="88">
        <v>9.8000000000000007</v>
      </c>
      <c r="D145" s="101">
        <v>803.5</v>
      </c>
      <c r="E145" s="43">
        <v>146.59</v>
      </c>
      <c r="F145" s="43">
        <f t="shared" si="42"/>
        <v>1436.5820000000001</v>
      </c>
      <c r="G145" s="39">
        <f t="shared" si="43"/>
        <v>633.08200000000011</v>
      </c>
      <c r="H145" s="54"/>
      <c r="O145" s="44">
        <v>203</v>
      </c>
      <c r="P145" s="44">
        <f>O145*B145</f>
        <v>1989.4</v>
      </c>
      <c r="R145" s="54"/>
      <c r="W145" s="93">
        <v>656.1</v>
      </c>
      <c r="X145" s="50">
        <v>0.28219354838709676</v>
      </c>
      <c r="Y145" s="50">
        <f t="shared" si="55"/>
        <v>823.4859251612902</v>
      </c>
      <c r="Z145" s="39">
        <f t="shared" si="56"/>
        <v>2325</v>
      </c>
      <c r="AP145" s="93">
        <v>435.4</v>
      </c>
      <c r="AQ145" s="50">
        <v>0.18726881720430105</v>
      </c>
      <c r="AR145" s="50">
        <v>435.4</v>
      </c>
      <c r="AS145" s="50">
        <f t="shared" si="54"/>
        <v>2325</v>
      </c>
      <c r="BI145" s="148"/>
      <c r="BJ145" s="149"/>
      <c r="BK145" s="152"/>
      <c r="BQ145" s="39">
        <v>6.13</v>
      </c>
      <c r="BR145" s="39">
        <f t="shared" si="58"/>
        <v>60.074000000000005</v>
      </c>
      <c r="BX145" s="101">
        <v>171.1</v>
      </c>
      <c r="BY145" s="39">
        <f t="shared" si="38"/>
        <v>0.16451923076923075</v>
      </c>
      <c r="BZ145" s="39" t="s">
        <v>277</v>
      </c>
      <c r="CB145" s="51">
        <v>0.27941109852774626</v>
      </c>
      <c r="CC145" s="52"/>
      <c r="CJ145" s="53">
        <f t="shared" si="57"/>
        <v>-0.11489186775851551</v>
      </c>
      <c r="CN145" s="93">
        <v>62</v>
      </c>
      <c r="CO145" s="39">
        <v>508</v>
      </c>
      <c r="CP145" s="39">
        <f>CO145*B145</f>
        <v>4978.4000000000005</v>
      </c>
      <c r="CQ145" s="39">
        <v>41.56</v>
      </c>
      <c r="DE145" s="163"/>
      <c r="DF145" s="43"/>
      <c r="DJ145" s="39">
        <v>0.7</v>
      </c>
      <c r="DK145" s="39">
        <f t="shared" si="59"/>
        <v>6.86</v>
      </c>
      <c r="DL145" s="39">
        <f t="shared" si="60"/>
        <v>3.3888400000000001</v>
      </c>
      <c r="DV145" s="39">
        <v>33.5</v>
      </c>
      <c r="DW145" s="39">
        <f t="shared" si="61"/>
        <v>1.621802</v>
      </c>
      <c r="DZ145" s="39">
        <v>0.75</v>
      </c>
      <c r="EA145" s="39">
        <f t="shared" si="62"/>
        <v>3.6309</v>
      </c>
    </row>
    <row r="146" spans="1:131" x14ac:dyDescent="0.2">
      <c r="A146" s="36">
        <v>1635</v>
      </c>
      <c r="B146" s="88">
        <v>9.8000000000000007</v>
      </c>
      <c r="D146" s="101">
        <v>921.3</v>
      </c>
      <c r="E146" s="43">
        <v>146.24</v>
      </c>
      <c r="F146" s="43">
        <f t="shared" si="42"/>
        <v>1433.1520000000003</v>
      </c>
      <c r="G146" s="39">
        <f t="shared" si="43"/>
        <v>511.85200000000032</v>
      </c>
      <c r="H146" s="54">
        <v>41273</v>
      </c>
      <c r="I146" s="119">
        <f t="shared" ref="I146:I155" si="63">(H146*G146)/1000</f>
        <v>21125.66759600001</v>
      </c>
      <c r="R146" s="54">
        <v>9209</v>
      </c>
      <c r="W146" s="93">
        <v>745.2</v>
      </c>
      <c r="X146" s="50">
        <v>0.32051612903225807</v>
      </c>
      <c r="Y146" s="50">
        <f t="shared" si="55"/>
        <v>935.31734709677414</v>
      </c>
      <c r="Z146" s="39">
        <f t="shared" si="56"/>
        <v>2325</v>
      </c>
      <c r="AP146" s="93">
        <v>437.7</v>
      </c>
      <c r="AQ146" s="50">
        <v>0.18825806451612903</v>
      </c>
      <c r="AR146" s="50">
        <v>437.7</v>
      </c>
      <c r="AS146" s="50">
        <f t="shared" si="54"/>
        <v>2325</v>
      </c>
      <c r="BI146" s="148">
        <v>4065</v>
      </c>
      <c r="BJ146" s="149">
        <v>3713</v>
      </c>
      <c r="BK146" s="152"/>
      <c r="BQ146" s="39">
        <v>6.75</v>
      </c>
      <c r="BR146" s="39">
        <f t="shared" si="58"/>
        <v>66.150000000000006</v>
      </c>
      <c r="BU146" s="149">
        <v>18628</v>
      </c>
      <c r="BV146" s="150"/>
      <c r="BX146" s="101">
        <v>139.69999999999999</v>
      </c>
      <c r="BY146" s="39">
        <f t="shared" si="38"/>
        <v>0.13432692307692307</v>
      </c>
      <c r="BZ146" s="39" t="s">
        <v>277</v>
      </c>
      <c r="CB146" s="51">
        <v>0.20024462061155149</v>
      </c>
      <c r="CC146" s="52"/>
      <c r="CJ146" s="53">
        <f t="shared" si="57"/>
        <v>-6.5917697534628422E-2</v>
      </c>
      <c r="CK146" s="54">
        <v>6398</v>
      </c>
      <c r="CL146" s="149">
        <v>5922</v>
      </c>
      <c r="CN146" s="93">
        <v>61</v>
      </c>
      <c r="CQ146" s="39">
        <v>50.22</v>
      </c>
      <c r="CV146" s="149">
        <v>18136</v>
      </c>
      <c r="DE146" s="163"/>
      <c r="DF146" s="43"/>
      <c r="DJ146" s="39">
        <v>0.54</v>
      </c>
      <c r="DK146" s="39">
        <f t="shared" si="59"/>
        <v>5.2920000000000007</v>
      </c>
      <c r="DL146" s="39">
        <f t="shared" si="60"/>
        <v>2.6142480000000003</v>
      </c>
      <c r="DV146" s="39">
        <v>33.25</v>
      </c>
      <c r="DW146" s="39">
        <f t="shared" si="61"/>
        <v>1.609699</v>
      </c>
      <c r="DZ146" s="39">
        <v>0.72</v>
      </c>
      <c r="EA146" s="39">
        <f t="shared" si="62"/>
        <v>3.4856639999999999</v>
      </c>
    </row>
    <row r="147" spans="1:131" x14ac:dyDescent="0.2">
      <c r="A147" s="36">
        <v>1636</v>
      </c>
      <c r="B147" s="88">
        <v>9.8000000000000007</v>
      </c>
      <c r="D147" s="101">
        <v>927.9</v>
      </c>
      <c r="E147" s="42">
        <v>126.41</v>
      </c>
      <c r="F147" s="43">
        <f t="shared" si="42"/>
        <v>1238.818</v>
      </c>
      <c r="G147" s="39">
        <f t="shared" si="43"/>
        <v>310.91800000000001</v>
      </c>
      <c r="H147" s="54">
        <v>42245</v>
      </c>
      <c r="I147" s="119">
        <f t="shared" si="63"/>
        <v>13134.73091</v>
      </c>
      <c r="R147" s="54">
        <v>9971</v>
      </c>
      <c r="W147" s="93">
        <v>944.9</v>
      </c>
      <c r="X147" s="50">
        <v>0.40640860215053765</v>
      </c>
      <c r="Y147" s="50">
        <f t="shared" si="55"/>
        <v>1185.9653264516128</v>
      </c>
      <c r="Z147" s="39">
        <f t="shared" si="56"/>
        <v>2325</v>
      </c>
      <c r="AP147" s="93">
        <v>499.3</v>
      </c>
      <c r="AQ147" s="50">
        <v>0.21475268817204302</v>
      </c>
      <c r="AR147" s="50">
        <v>499.3</v>
      </c>
      <c r="AS147" s="50">
        <f t="shared" si="54"/>
        <v>2325</v>
      </c>
      <c r="BI147" s="148">
        <v>8539</v>
      </c>
      <c r="BJ147" s="149">
        <v>7716</v>
      </c>
      <c r="BK147" s="152"/>
      <c r="BQ147" s="39">
        <v>7.05</v>
      </c>
      <c r="BR147" s="39">
        <f t="shared" si="58"/>
        <v>69.09</v>
      </c>
      <c r="BU147" s="149">
        <v>17220</v>
      </c>
      <c r="BV147" s="150"/>
      <c r="BX147" s="101">
        <v>162</v>
      </c>
      <c r="BY147" s="39">
        <f t="shared" si="38"/>
        <v>0.15576923076923077</v>
      </c>
      <c r="BZ147" s="39" t="s">
        <v>277</v>
      </c>
      <c r="CB147" s="51"/>
      <c r="CC147" s="52"/>
      <c r="CD147" s="39">
        <v>154.5</v>
      </c>
      <c r="CE147" s="39">
        <f>CD147*B147</f>
        <v>1514.1000000000001</v>
      </c>
      <c r="CF147" s="39">
        <f>CE147/12000</f>
        <v>0.12617500000000001</v>
      </c>
      <c r="CG147" s="39">
        <f>BY147-CF147</f>
        <v>2.9594230769230762E-2</v>
      </c>
      <c r="CJ147" s="53"/>
      <c r="CK147" s="54">
        <v>9203</v>
      </c>
      <c r="CL147" s="149">
        <v>8391</v>
      </c>
      <c r="CN147" s="93">
        <v>47.2</v>
      </c>
      <c r="CO147" s="39">
        <v>402</v>
      </c>
      <c r="CP147" s="39">
        <f>CO147*B147</f>
        <v>3939.6000000000004</v>
      </c>
      <c r="CQ147" s="39">
        <v>38.880000000000003</v>
      </c>
      <c r="CV147" s="149">
        <v>18215</v>
      </c>
      <c r="DE147" s="163"/>
      <c r="DF147" s="43"/>
      <c r="DJ147" s="39">
        <v>0.61</v>
      </c>
      <c r="DK147" s="39">
        <f t="shared" si="59"/>
        <v>5.9780000000000006</v>
      </c>
      <c r="DL147" s="39">
        <f t="shared" si="60"/>
        <v>2.9531320000000001</v>
      </c>
      <c r="DV147" s="39">
        <v>30.88</v>
      </c>
      <c r="DW147" s="39">
        <f t="shared" si="61"/>
        <v>1.4949625600000001</v>
      </c>
      <c r="DZ147" s="39">
        <v>0.71</v>
      </c>
      <c r="EA147" s="39">
        <f t="shared" si="62"/>
        <v>3.437252</v>
      </c>
    </row>
    <row r="148" spans="1:131" x14ac:dyDescent="0.2">
      <c r="A148" s="36">
        <v>1637</v>
      </c>
      <c r="B148" s="88">
        <v>9.8000000000000007</v>
      </c>
      <c r="D148" s="101">
        <v>1146.7</v>
      </c>
      <c r="E148" s="42">
        <v>146.30000000000001</v>
      </c>
      <c r="F148" s="43">
        <f t="shared" si="42"/>
        <v>1433.7400000000002</v>
      </c>
      <c r="G148" s="39">
        <f t="shared" si="43"/>
        <v>287.04000000000019</v>
      </c>
      <c r="H148" s="54">
        <v>20930</v>
      </c>
      <c r="I148" s="119">
        <f t="shared" si="63"/>
        <v>6007.7472000000043</v>
      </c>
      <c r="R148" s="54">
        <v>7064</v>
      </c>
      <c r="W148" s="93">
        <v>895</v>
      </c>
      <c r="X148" s="50">
        <v>0.38494623655913979</v>
      </c>
      <c r="Y148" s="50">
        <f t="shared" si="55"/>
        <v>1123.3347096774194</v>
      </c>
      <c r="Z148" s="39">
        <f t="shared" si="56"/>
        <v>2325</v>
      </c>
      <c r="AP148" s="93">
        <v>519.9</v>
      </c>
      <c r="AQ148" s="50">
        <v>0.22361290322580643</v>
      </c>
      <c r="AR148" s="50">
        <v>519.9</v>
      </c>
      <c r="AS148" s="50">
        <f t="shared" si="54"/>
        <v>2325</v>
      </c>
      <c r="BI148" s="148">
        <v>12591</v>
      </c>
      <c r="BJ148" s="149">
        <v>11975</v>
      </c>
      <c r="BK148" s="152"/>
      <c r="BQ148" s="39">
        <v>7.53</v>
      </c>
      <c r="BR148" s="39">
        <f t="shared" si="58"/>
        <v>73.794000000000011</v>
      </c>
      <c r="BU148" s="149">
        <v>17698</v>
      </c>
      <c r="BV148" s="150"/>
      <c r="BX148" s="101">
        <v>181.5</v>
      </c>
      <c r="BY148" s="39">
        <f t="shared" ref="BY148:BY177" si="64">BX148/1040</f>
        <v>0.17451923076923076</v>
      </c>
      <c r="BZ148" s="39" t="s">
        <v>277</v>
      </c>
      <c r="CB148" s="51"/>
      <c r="CC148" s="51">
        <v>0.132355</v>
      </c>
      <c r="CK148" s="54">
        <v>5945</v>
      </c>
      <c r="CL148" s="149">
        <v>5471</v>
      </c>
      <c r="CN148" s="93">
        <v>51.3</v>
      </c>
      <c r="CO148" s="39">
        <v>435</v>
      </c>
      <c r="CP148" s="39">
        <f>CO148*B148</f>
        <v>4263</v>
      </c>
      <c r="CQ148" s="39">
        <v>36.200000000000003</v>
      </c>
      <c r="CV148" s="149">
        <v>17009</v>
      </c>
      <c r="DE148" s="163"/>
      <c r="DF148" s="43"/>
      <c r="DJ148" s="39">
        <v>0.75</v>
      </c>
      <c r="DK148" s="39">
        <f t="shared" si="59"/>
        <v>7.3500000000000005</v>
      </c>
      <c r="DL148" s="39">
        <f t="shared" si="60"/>
        <v>3.6309</v>
      </c>
      <c r="DV148" s="39">
        <v>27.5</v>
      </c>
      <c r="DW148" s="39">
        <f t="shared" si="61"/>
        <v>1.3313299999999999</v>
      </c>
      <c r="DZ148" s="39">
        <v>0.74</v>
      </c>
      <c r="EA148" s="39">
        <f t="shared" si="62"/>
        <v>3.5824880000000001</v>
      </c>
    </row>
    <row r="149" spans="1:131" x14ac:dyDescent="0.2">
      <c r="A149" s="36">
        <v>1638</v>
      </c>
      <c r="B149" s="88">
        <v>9.8000000000000007</v>
      </c>
      <c r="D149" s="101">
        <v>1177.5</v>
      </c>
      <c r="E149" s="42">
        <v>155.93</v>
      </c>
      <c r="F149" s="43">
        <f t="shared" si="42"/>
        <v>1528.1140000000003</v>
      </c>
      <c r="G149" s="39">
        <f t="shared" si="43"/>
        <v>350.61400000000026</v>
      </c>
      <c r="H149" s="54">
        <v>28288</v>
      </c>
      <c r="I149" s="119">
        <f t="shared" si="63"/>
        <v>9918.1688320000085</v>
      </c>
      <c r="O149" s="44">
        <v>170.8</v>
      </c>
      <c r="P149" s="44">
        <f>O149*B149</f>
        <v>1673.8400000000001</v>
      </c>
      <c r="R149" s="54">
        <v>8165</v>
      </c>
      <c r="W149" s="93">
        <v>972</v>
      </c>
      <c r="X149" s="50">
        <v>0.41806451612903228</v>
      </c>
      <c r="Y149" s="50">
        <f t="shared" si="55"/>
        <v>1219.9791483870968</v>
      </c>
      <c r="Z149" s="39">
        <f t="shared" si="56"/>
        <v>2325</v>
      </c>
      <c r="AP149" s="93">
        <v>450.8</v>
      </c>
      <c r="AQ149" s="50">
        <v>0.19389247311827956</v>
      </c>
      <c r="AR149" s="50">
        <v>450.8</v>
      </c>
      <c r="AS149" s="50">
        <f t="shared" si="54"/>
        <v>2325</v>
      </c>
      <c r="BI149" s="148">
        <v>12665</v>
      </c>
      <c r="BJ149" s="149">
        <v>11688</v>
      </c>
      <c r="BK149" s="152"/>
      <c r="BQ149" s="39">
        <v>7.75</v>
      </c>
      <c r="BR149" s="39">
        <f t="shared" si="58"/>
        <v>75.95</v>
      </c>
      <c r="BU149" s="149">
        <v>20092</v>
      </c>
      <c r="BV149" s="150"/>
      <c r="BX149" s="101">
        <v>169.6</v>
      </c>
      <c r="BY149" s="39">
        <f t="shared" si="64"/>
        <v>0.16307692307692306</v>
      </c>
      <c r="BZ149" s="39" t="s">
        <v>277</v>
      </c>
      <c r="CB149" s="51"/>
      <c r="CC149" s="52"/>
      <c r="CD149" s="39">
        <v>160</v>
      </c>
      <c r="CE149" s="39">
        <f>CD149*B149</f>
        <v>1568</v>
      </c>
      <c r="CF149" s="39">
        <f>CE149/12000</f>
        <v>0.13066666666666665</v>
      </c>
      <c r="CG149" s="39">
        <f>BY149-CF149</f>
        <v>3.2410256410256411E-2</v>
      </c>
      <c r="CK149" s="54">
        <v>8317</v>
      </c>
      <c r="CL149" s="149">
        <v>8035</v>
      </c>
      <c r="CN149" s="93">
        <v>50.6</v>
      </c>
      <c r="CO149" s="39">
        <v>405</v>
      </c>
      <c r="CP149" s="39">
        <f>CO149*B149</f>
        <v>3969.0000000000005</v>
      </c>
      <c r="CQ149" s="39">
        <v>38.299999999999997</v>
      </c>
      <c r="CV149" s="149">
        <v>30156</v>
      </c>
      <c r="DE149" s="163"/>
      <c r="DF149" s="43"/>
      <c r="DJ149" s="39">
        <v>0.85</v>
      </c>
      <c r="DK149" s="39">
        <f t="shared" si="59"/>
        <v>8.33</v>
      </c>
      <c r="DL149" s="39">
        <f t="shared" si="60"/>
        <v>4.1150200000000003</v>
      </c>
      <c r="DV149" s="39">
        <v>29.67</v>
      </c>
      <c r="DW149" s="39">
        <f t="shared" si="61"/>
        <v>1.4363840400000001</v>
      </c>
      <c r="DZ149" s="39">
        <v>0.69</v>
      </c>
      <c r="EA149" s="39">
        <f t="shared" si="62"/>
        <v>3.3404279999999997</v>
      </c>
    </row>
    <row r="150" spans="1:131" x14ac:dyDescent="0.2">
      <c r="A150" s="36">
        <v>1639</v>
      </c>
      <c r="B150" s="88">
        <v>9.8000000000000007</v>
      </c>
      <c r="D150" s="101">
        <v>993.5</v>
      </c>
      <c r="E150" s="42">
        <v>138.69999999999999</v>
      </c>
      <c r="F150" s="43">
        <f t="shared" si="42"/>
        <v>1359.26</v>
      </c>
      <c r="G150" s="39">
        <f t="shared" si="43"/>
        <v>365.76</v>
      </c>
      <c r="H150" s="54">
        <v>36153</v>
      </c>
      <c r="I150" s="119">
        <f t="shared" si="63"/>
        <v>13223.32128</v>
      </c>
      <c r="R150" s="54">
        <v>12123</v>
      </c>
      <c r="W150" s="93">
        <v>842.4</v>
      </c>
      <c r="X150" s="50">
        <v>0.36232258064516126</v>
      </c>
      <c r="Y150" s="50">
        <f t="shared" si="55"/>
        <v>1057.3152619354837</v>
      </c>
      <c r="Z150" s="39">
        <f t="shared" si="56"/>
        <v>2325</v>
      </c>
      <c r="AP150" s="93">
        <v>377</v>
      </c>
      <c r="AQ150" s="50">
        <v>0.16215053763440859</v>
      </c>
      <c r="AR150" s="50">
        <v>377</v>
      </c>
      <c r="AS150" s="50">
        <f t="shared" si="54"/>
        <v>2325</v>
      </c>
      <c r="BI150" s="148">
        <v>7524</v>
      </c>
      <c r="BJ150" s="149">
        <v>7237</v>
      </c>
      <c r="BK150" s="152"/>
      <c r="BQ150" s="39">
        <v>7.5</v>
      </c>
      <c r="BR150" s="39">
        <f t="shared" si="58"/>
        <v>73.5</v>
      </c>
      <c r="BU150" s="149">
        <v>13315</v>
      </c>
      <c r="BV150" s="150"/>
      <c r="BX150" s="101">
        <v>178.2</v>
      </c>
      <c r="BY150" s="39">
        <f t="shared" si="64"/>
        <v>0.17134615384615384</v>
      </c>
      <c r="BZ150" s="39" t="s">
        <v>277</v>
      </c>
      <c r="CB150" s="51"/>
      <c r="CC150" s="51">
        <v>0.13706666666666667</v>
      </c>
      <c r="CK150" s="54">
        <v>10237</v>
      </c>
      <c r="CL150" s="149">
        <v>9487</v>
      </c>
      <c r="CQ150" s="39">
        <v>40.5</v>
      </c>
      <c r="CV150" s="149">
        <v>25337</v>
      </c>
      <c r="DE150" s="163"/>
      <c r="DF150" s="43"/>
    </row>
    <row r="151" spans="1:131" x14ac:dyDescent="0.2">
      <c r="A151" s="36">
        <v>1640</v>
      </c>
      <c r="B151" s="88">
        <v>9.8000000000000007</v>
      </c>
      <c r="D151" s="101">
        <v>809.3</v>
      </c>
      <c r="E151" s="42">
        <v>157.91</v>
      </c>
      <c r="F151" s="43">
        <f t="shared" si="42"/>
        <v>1547.518</v>
      </c>
      <c r="G151" s="39">
        <f t="shared" si="43"/>
        <v>738.21800000000007</v>
      </c>
      <c r="H151" s="54">
        <v>34516</v>
      </c>
      <c r="I151" s="119">
        <f t="shared" si="63"/>
        <v>25480.332488</v>
      </c>
      <c r="O151" s="44">
        <v>185.5</v>
      </c>
      <c r="P151" s="44">
        <f>O151*B151</f>
        <v>1817.9</v>
      </c>
      <c r="R151" s="54">
        <v>13430</v>
      </c>
      <c r="W151" s="93">
        <v>696.6</v>
      </c>
      <c r="X151" s="50">
        <v>0.29961290322580647</v>
      </c>
      <c r="Y151" s="50">
        <f t="shared" si="55"/>
        <v>874.31838967741942</v>
      </c>
      <c r="Z151" s="39">
        <f t="shared" si="56"/>
        <v>2325</v>
      </c>
      <c r="AP151" s="93">
        <v>434</v>
      </c>
      <c r="AQ151" s="50">
        <v>0.18666666666666668</v>
      </c>
      <c r="AR151" s="50">
        <v>434</v>
      </c>
      <c r="AS151" s="50">
        <f t="shared" si="54"/>
        <v>2325</v>
      </c>
      <c r="BI151" s="148">
        <v>7612</v>
      </c>
      <c r="BJ151" s="149">
        <v>7387</v>
      </c>
      <c r="BK151" s="152"/>
      <c r="BQ151" s="39">
        <v>7.5</v>
      </c>
      <c r="BR151" s="39">
        <f t="shared" si="58"/>
        <v>73.5</v>
      </c>
      <c r="BU151" s="149">
        <v>11877</v>
      </c>
      <c r="BV151" s="150"/>
      <c r="BX151" s="101">
        <v>152</v>
      </c>
      <c r="BY151" s="39">
        <f t="shared" si="64"/>
        <v>0.14615384615384616</v>
      </c>
      <c r="BZ151" s="39" t="s">
        <v>277</v>
      </c>
      <c r="CB151" s="51"/>
      <c r="CC151" s="52"/>
      <c r="CD151" s="39">
        <v>126</v>
      </c>
      <c r="CE151" s="39">
        <f>CD151*B151</f>
        <v>1234.8000000000002</v>
      </c>
      <c r="CF151" s="39">
        <f>CE151/12000</f>
        <v>0.10290000000000002</v>
      </c>
      <c r="CG151" s="39">
        <f>BY151-CF151</f>
        <v>4.3253846153846143E-2</v>
      </c>
      <c r="CK151" s="54">
        <v>7115</v>
      </c>
      <c r="CL151" s="149">
        <v>6253</v>
      </c>
      <c r="CN151" s="93">
        <v>50.6</v>
      </c>
      <c r="CO151" s="39">
        <v>480</v>
      </c>
      <c r="CP151" s="39">
        <f>CO151*B151</f>
        <v>4704</v>
      </c>
      <c r="CQ151" s="39">
        <v>32.4</v>
      </c>
      <c r="CV151" s="149">
        <v>20431</v>
      </c>
      <c r="DE151" s="163"/>
      <c r="DF151" s="43"/>
      <c r="DV151" s="39">
        <v>37</v>
      </c>
      <c r="DW151" s="39">
        <f>((DV151*B151)/100)*0.494</f>
        <v>1.7912440000000001</v>
      </c>
      <c r="DZ151" s="39">
        <v>0.67</v>
      </c>
      <c r="EA151" s="39">
        <f>(DZ151*B151)*0.494</f>
        <v>3.2436040000000004</v>
      </c>
    </row>
    <row r="152" spans="1:131" x14ac:dyDescent="0.2">
      <c r="A152" s="36">
        <v>1641</v>
      </c>
      <c r="B152" s="88">
        <v>9.8000000000000007</v>
      </c>
      <c r="D152" s="101">
        <v>868.1</v>
      </c>
      <c r="E152" s="42">
        <v>136.91</v>
      </c>
      <c r="F152" s="43">
        <f t="shared" si="42"/>
        <v>1341.7180000000001</v>
      </c>
      <c r="G152" s="39">
        <f t="shared" si="43"/>
        <v>473.61800000000005</v>
      </c>
      <c r="H152" s="54">
        <v>45533</v>
      </c>
      <c r="I152" s="119">
        <f t="shared" si="63"/>
        <v>21565.248394000002</v>
      </c>
      <c r="L152" s="39">
        <v>210</v>
      </c>
      <c r="M152" s="39">
        <f>L152*B152</f>
        <v>2058</v>
      </c>
      <c r="O152" s="44">
        <v>186.08</v>
      </c>
      <c r="P152" s="44">
        <f>O152*B152</f>
        <v>1823.5840000000003</v>
      </c>
      <c r="R152" s="54">
        <v>14513</v>
      </c>
      <c r="W152" s="93">
        <v>842.4</v>
      </c>
      <c r="X152" s="50">
        <v>0.36232258064516126</v>
      </c>
      <c r="Y152" s="50">
        <f t="shared" si="55"/>
        <v>1057.3152619354837</v>
      </c>
      <c r="Z152" s="39">
        <f t="shared" si="56"/>
        <v>2325</v>
      </c>
      <c r="AP152" s="93">
        <v>467</v>
      </c>
      <c r="AQ152" s="50">
        <v>0.20086021505376345</v>
      </c>
      <c r="AR152" s="50">
        <v>467</v>
      </c>
      <c r="AS152" s="50">
        <f t="shared" si="54"/>
        <v>2325</v>
      </c>
      <c r="BI152" s="148">
        <v>11097</v>
      </c>
      <c r="BJ152" s="149">
        <v>10533</v>
      </c>
      <c r="BK152" s="152"/>
      <c r="BQ152" s="39">
        <v>8.0299999999999994</v>
      </c>
      <c r="BR152" s="39">
        <f t="shared" si="58"/>
        <v>78.694000000000003</v>
      </c>
      <c r="BU152" s="149">
        <v>24475</v>
      </c>
      <c r="BV152" s="150"/>
      <c r="BX152" s="101">
        <v>172</v>
      </c>
      <c r="BY152" s="39">
        <f t="shared" si="64"/>
        <v>0.16538461538461538</v>
      </c>
      <c r="BZ152" s="39" t="s">
        <v>277</v>
      </c>
      <c r="CB152" s="51"/>
      <c r="CC152" s="51">
        <v>0.10793999999999999</v>
      </c>
      <c r="CD152" s="39">
        <v>180</v>
      </c>
      <c r="CE152" s="39">
        <f>CD152*B152</f>
        <v>1764.0000000000002</v>
      </c>
      <c r="CF152" s="39">
        <f>CE152/12000</f>
        <v>0.14700000000000002</v>
      </c>
      <c r="CG152" s="39">
        <f>BY152-CF152</f>
        <v>1.838461538461536E-2</v>
      </c>
      <c r="CH152" s="53">
        <f>CC152-CF152</f>
        <v>-3.9060000000000025E-2</v>
      </c>
      <c r="CK152" s="54">
        <v>5527</v>
      </c>
      <c r="CL152" s="149">
        <v>5080</v>
      </c>
      <c r="CN152" s="93">
        <v>56.7</v>
      </c>
      <c r="CO152" s="39">
        <v>516</v>
      </c>
      <c r="CP152" s="39">
        <f>CO152*B152</f>
        <v>5056.8</v>
      </c>
      <c r="CV152" s="149">
        <v>21106</v>
      </c>
      <c r="DE152" s="163"/>
      <c r="DF152" s="43"/>
      <c r="DJ152" s="39">
        <v>0.66</v>
      </c>
      <c r="DK152" s="39">
        <f>DJ152*B152</f>
        <v>6.4680000000000009</v>
      </c>
      <c r="DL152" s="39">
        <f>DK152*0.494</f>
        <v>3.1951920000000005</v>
      </c>
      <c r="DV152" s="39">
        <v>37.92</v>
      </c>
      <c r="DW152" s="39">
        <f>((DV152*B152)/100)*0.494</f>
        <v>1.8357830400000001</v>
      </c>
      <c r="DZ152" s="39">
        <v>0.64</v>
      </c>
      <c r="EA152" s="39">
        <f>(DZ152*B152)*0.494</f>
        <v>3.0983680000000002</v>
      </c>
    </row>
    <row r="153" spans="1:131" x14ac:dyDescent="0.2">
      <c r="A153" s="36">
        <v>1642</v>
      </c>
      <c r="B153" s="88">
        <v>9.8000000000000007</v>
      </c>
      <c r="D153" s="101">
        <v>816.3</v>
      </c>
      <c r="E153" s="42">
        <v>118.48</v>
      </c>
      <c r="F153" s="43">
        <f t="shared" si="42"/>
        <v>1161.104</v>
      </c>
      <c r="G153" s="39">
        <f t="shared" si="43"/>
        <v>344.80400000000009</v>
      </c>
      <c r="H153" s="54">
        <v>35374</v>
      </c>
      <c r="I153" s="119">
        <f t="shared" si="63"/>
        <v>12197.096696000002</v>
      </c>
      <c r="O153" s="44">
        <v>163.80000000000001</v>
      </c>
      <c r="P153" s="44">
        <f>O153*B153</f>
        <v>1605.2400000000002</v>
      </c>
      <c r="R153" s="54">
        <v>15084</v>
      </c>
      <c r="W153" s="93">
        <v>909.9</v>
      </c>
      <c r="X153" s="50">
        <v>0.39135483870967741</v>
      </c>
      <c r="Y153" s="50">
        <f t="shared" si="55"/>
        <v>1142.0360361290323</v>
      </c>
      <c r="Z153" s="39">
        <f t="shared" si="56"/>
        <v>2325</v>
      </c>
      <c r="AP153" s="93">
        <v>430.7</v>
      </c>
      <c r="AQ153" s="50">
        <v>0.18524731182795698</v>
      </c>
      <c r="AR153" s="50">
        <v>430.7</v>
      </c>
      <c r="AS153" s="50">
        <f t="shared" si="54"/>
        <v>2325</v>
      </c>
      <c r="BI153" s="148">
        <v>11763</v>
      </c>
      <c r="BJ153" s="149">
        <v>11030</v>
      </c>
      <c r="BK153" s="152"/>
      <c r="BQ153" s="39">
        <v>7.46</v>
      </c>
      <c r="BR153" s="39">
        <f t="shared" si="58"/>
        <v>73.108000000000004</v>
      </c>
      <c r="BU153" s="149">
        <v>18434</v>
      </c>
      <c r="BV153" s="150"/>
      <c r="BX153" s="101">
        <v>183.4</v>
      </c>
      <c r="BY153" s="39">
        <f t="shared" si="64"/>
        <v>0.17634615384615385</v>
      </c>
      <c r="BZ153" s="39" t="s">
        <v>277</v>
      </c>
      <c r="CB153" s="51"/>
      <c r="CC153" s="51">
        <v>0.15419999999999998</v>
      </c>
      <c r="CD153" s="39">
        <v>174.05</v>
      </c>
      <c r="CE153" s="39">
        <f>CD153*B153</f>
        <v>1705.6900000000003</v>
      </c>
      <c r="CF153" s="39">
        <f>CE153/12000</f>
        <v>0.14214083333333336</v>
      </c>
      <c r="CG153" s="39">
        <f>BY153-CF153</f>
        <v>3.4205320512820492E-2</v>
      </c>
      <c r="CH153" s="53">
        <f>CC153-CF153</f>
        <v>1.2059166666666621E-2</v>
      </c>
      <c r="CK153" s="54">
        <v>9076</v>
      </c>
      <c r="CL153" s="149">
        <v>8841</v>
      </c>
      <c r="CN153" s="93">
        <v>48.6</v>
      </c>
      <c r="CV153" s="149">
        <v>30002</v>
      </c>
      <c r="DE153" s="163"/>
      <c r="DF153" s="43"/>
      <c r="DJ153" s="39">
        <v>0.7</v>
      </c>
      <c r="DK153" s="39">
        <f>DJ153*B153</f>
        <v>6.86</v>
      </c>
      <c r="DL153" s="39">
        <f>DK153*0.494</f>
        <v>3.3888400000000001</v>
      </c>
      <c r="DV153" s="39">
        <v>41.13</v>
      </c>
      <c r="DW153" s="39">
        <f>((DV153*B153)/100)*0.494</f>
        <v>1.9911855600000004</v>
      </c>
      <c r="DZ153" s="39">
        <v>0.7</v>
      </c>
      <c r="EA153" s="39">
        <f>(DZ153*B153)*0.494</f>
        <v>3.3888400000000001</v>
      </c>
    </row>
    <row r="154" spans="1:131" x14ac:dyDescent="0.2">
      <c r="A154" s="36">
        <v>1643</v>
      </c>
      <c r="B154" s="88">
        <v>9.8000000000000007</v>
      </c>
      <c r="D154" s="101">
        <v>921.6</v>
      </c>
      <c r="E154" s="42">
        <v>136.33000000000001</v>
      </c>
      <c r="F154" s="43">
        <f t="shared" si="42"/>
        <v>1336.0340000000003</v>
      </c>
      <c r="G154" s="39">
        <f t="shared" si="43"/>
        <v>414.43400000000031</v>
      </c>
      <c r="H154" s="54">
        <v>47173</v>
      </c>
      <c r="I154" s="119">
        <f t="shared" si="63"/>
        <v>19550.095082000014</v>
      </c>
      <c r="O154" s="44">
        <v>173.83</v>
      </c>
      <c r="P154" s="44">
        <f>O154*B154</f>
        <v>1703.5340000000003</v>
      </c>
      <c r="R154" s="54">
        <v>20410</v>
      </c>
      <c r="X154" s="39" t="s">
        <v>277</v>
      </c>
      <c r="Y154" s="50"/>
      <c r="AP154" s="93">
        <v>383.3</v>
      </c>
      <c r="AQ154" s="50">
        <v>0.16486021505376344</v>
      </c>
      <c r="AR154" s="50">
        <v>383.3</v>
      </c>
      <c r="AS154" s="50">
        <f t="shared" si="54"/>
        <v>2325</v>
      </c>
      <c r="BI154" s="148">
        <v>15563</v>
      </c>
      <c r="BJ154" s="149">
        <v>15348</v>
      </c>
      <c r="BK154" s="152"/>
      <c r="BQ154" s="39">
        <v>6.96</v>
      </c>
      <c r="BR154" s="39">
        <f t="shared" si="58"/>
        <v>68.207999999999998</v>
      </c>
      <c r="BU154" s="149">
        <v>20956</v>
      </c>
      <c r="BV154" s="150"/>
      <c r="BX154" s="101">
        <v>163.6</v>
      </c>
      <c r="BY154" s="39">
        <f t="shared" si="64"/>
        <v>0.15730769230769232</v>
      </c>
      <c r="BZ154" s="39" t="s">
        <v>277</v>
      </c>
      <c r="CB154" s="51"/>
      <c r="CC154" s="51">
        <v>0.14910283333333332</v>
      </c>
      <c r="CD154" s="39">
        <v>153.25</v>
      </c>
      <c r="CE154" s="39">
        <f>CD154*B154</f>
        <v>1501.8500000000001</v>
      </c>
      <c r="CF154" s="39">
        <f>CE154/12000</f>
        <v>0.12515416666666668</v>
      </c>
      <c r="CG154" s="39">
        <f>BY154-CF154</f>
        <v>3.2153525641025638E-2</v>
      </c>
      <c r="CH154" s="53">
        <f>CC154-CF154</f>
        <v>2.3948666666666646E-2</v>
      </c>
      <c r="CK154" s="54">
        <v>8784</v>
      </c>
      <c r="CL154" s="149">
        <v>8050</v>
      </c>
      <c r="CN154" s="93">
        <v>37.700000000000003</v>
      </c>
      <c r="CV154" s="149">
        <v>28015</v>
      </c>
      <c r="DE154" s="163"/>
      <c r="DF154" s="43"/>
      <c r="DJ154" s="39">
        <v>0.7</v>
      </c>
      <c r="DK154" s="39">
        <f>DJ154*B154</f>
        <v>6.86</v>
      </c>
      <c r="DL154" s="39">
        <f>DK154*0.494</f>
        <v>3.3888400000000001</v>
      </c>
      <c r="DV154" s="39">
        <v>57.25</v>
      </c>
      <c r="DW154" s="39">
        <f>((DV154*B154)/100)*0.494</f>
        <v>2.7715870000000002</v>
      </c>
      <c r="DZ154" s="39">
        <v>0.91</v>
      </c>
      <c r="EA154" s="39">
        <f>(DZ154*B154)*0.494</f>
        <v>4.4054920000000006</v>
      </c>
    </row>
    <row r="155" spans="1:131" x14ac:dyDescent="0.2">
      <c r="A155" s="36">
        <v>1644</v>
      </c>
      <c r="B155" s="88">
        <v>9.8000000000000007</v>
      </c>
      <c r="D155" s="101">
        <v>966.6</v>
      </c>
      <c r="E155" s="42">
        <v>157.72999999999999</v>
      </c>
      <c r="F155" s="43">
        <f t="shared" si="42"/>
        <v>1545.7539999999999</v>
      </c>
      <c r="G155" s="39">
        <f t="shared" si="43"/>
        <v>579.15399999999988</v>
      </c>
      <c r="H155" s="54">
        <v>52915</v>
      </c>
      <c r="I155" s="119">
        <f t="shared" si="63"/>
        <v>30645.933909999992</v>
      </c>
      <c r="R155" s="54">
        <v>16384</v>
      </c>
      <c r="X155" s="39" t="s">
        <v>277</v>
      </c>
      <c r="Y155" s="50"/>
      <c r="AP155" s="93">
        <v>471.3</v>
      </c>
      <c r="AQ155" s="50">
        <v>0.20270967741935483</v>
      </c>
      <c r="AR155" s="50">
        <v>471.3</v>
      </c>
      <c r="AS155" s="50">
        <f t="shared" si="54"/>
        <v>2325</v>
      </c>
      <c r="BI155" s="148">
        <v>11811</v>
      </c>
      <c r="BJ155" s="149">
        <v>11211</v>
      </c>
      <c r="BK155" s="152"/>
      <c r="BU155" s="149">
        <v>33262</v>
      </c>
      <c r="BV155" s="150"/>
      <c r="BX155" s="101">
        <v>163.69999999999999</v>
      </c>
      <c r="BY155" s="39">
        <f t="shared" si="64"/>
        <v>0.15740384615384614</v>
      </c>
      <c r="BZ155" s="39" t="s">
        <v>277</v>
      </c>
      <c r="CB155" s="51"/>
      <c r="CC155" s="51">
        <v>0.13128416666666665</v>
      </c>
      <c r="CK155" s="54">
        <v>11273</v>
      </c>
      <c r="CL155" s="149">
        <v>10440</v>
      </c>
      <c r="CN155" s="93">
        <v>33.700000000000003</v>
      </c>
      <c r="CV155" s="149">
        <v>21821</v>
      </c>
      <c r="DE155" s="163"/>
      <c r="DF155" s="43"/>
    </row>
    <row r="156" spans="1:131" x14ac:dyDescent="0.2">
      <c r="A156" s="36">
        <v>1645</v>
      </c>
      <c r="B156" s="88">
        <v>9.8000000000000007</v>
      </c>
      <c r="D156" s="101">
        <v>920.3</v>
      </c>
      <c r="E156" s="42">
        <v>132.13</v>
      </c>
      <c r="F156" s="43">
        <f t="shared" si="42"/>
        <v>1294.874</v>
      </c>
      <c r="G156" s="39">
        <f t="shared" si="43"/>
        <v>374.57400000000007</v>
      </c>
      <c r="H156" s="54"/>
      <c r="I156" s="119"/>
      <c r="O156" s="44">
        <v>185.15</v>
      </c>
      <c r="P156" s="44">
        <f>O156*B156</f>
        <v>1814.4700000000003</v>
      </c>
      <c r="R156" s="54"/>
      <c r="X156" s="39" t="s">
        <v>277</v>
      </c>
      <c r="Y156" s="50"/>
      <c r="AP156" s="93">
        <v>513.5</v>
      </c>
      <c r="AQ156" s="50">
        <v>0.22086021505376344</v>
      </c>
      <c r="AR156" s="50">
        <v>513.5</v>
      </c>
      <c r="AS156" s="50">
        <f t="shared" si="54"/>
        <v>2325</v>
      </c>
      <c r="BI156" s="148"/>
      <c r="BJ156" s="149">
        <v>8488</v>
      </c>
      <c r="BK156" s="152"/>
      <c r="BQ156" s="39">
        <v>5.99</v>
      </c>
      <c r="BR156" s="39">
        <f>BQ156*B156</f>
        <v>58.702000000000005</v>
      </c>
      <c r="BX156" s="101">
        <v>138.5</v>
      </c>
      <c r="BY156" s="39">
        <f t="shared" si="64"/>
        <v>0.13317307692307692</v>
      </c>
      <c r="BZ156" s="39" t="s">
        <v>277</v>
      </c>
      <c r="CB156" s="51"/>
      <c r="CC156" s="52"/>
      <c r="CD156" s="39">
        <v>129</v>
      </c>
      <c r="CE156" s="39">
        <f>CD156*B156</f>
        <v>1264.2</v>
      </c>
      <c r="CF156" s="39">
        <f>CE156/12000</f>
        <v>0.10535</v>
      </c>
      <c r="CG156" s="39">
        <f>BY156-CF156</f>
        <v>2.7823076923076923E-2</v>
      </c>
      <c r="CN156" s="93">
        <v>36.799999999999997</v>
      </c>
      <c r="DE156" s="163"/>
      <c r="DF156" s="43"/>
      <c r="DJ156" s="39">
        <v>0.67</v>
      </c>
      <c r="DK156" s="39">
        <f>DJ156*B156</f>
        <v>6.5660000000000007</v>
      </c>
      <c r="DL156" s="39">
        <f>DK156*0.494</f>
        <v>3.2436040000000004</v>
      </c>
      <c r="DV156" s="39">
        <v>47.31</v>
      </c>
      <c r="DW156" s="39">
        <f>((DV156*B156)/100)*0.494</f>
        <v>2.29037172</v>
      </c>
      <c r="DZ156" s="39">
        <v>1.04</v>
      </c>
      <c r="EA156" s="39">
        <f>(DZ156*B156)*0.494</f>
        <v>5.0348480000000011</v>
      </c>
    </row>
    <row r="157" spans="1:131" x14ac:dyDescent="0.2">
      <c r="A157" s="36">
        <v>1646</v>
      </c>
      <c r="B157" s="88">
        <v>9.8000000000000007</v>
      </c>
      <c r="D157" s="101">
        <v>736.4</v>
      </c>
      <c r="E157" s="42">
        <v>107.16</v>
      </c>
      <c r="F157" s="43">
        <f t="shared" si="42"/>
        <v>1050.1680000000001</v>
      </c>
      <c r="G157" s="39">
        <f t="shared" si="43"/>
        <v>313.76800000000014</v>
      </c>
      <c r="H157" s="54">
        <v>31323</v>
      </c>
      <c r="I157" s="119">
        <f>(H157*G157)/1000</f>
        <v>9828.1550640000041</v>
      </c>
      <c r="O157" s="44">
        <v>151.26</v>
      </c>
      <c r="P157" s="44">
        <f>O157*B157</f>
        <v>1482.348</v>
      </c>
      <c r="R157" s="54">
        <v>11726</v>
      </c>
      <c r="X157" s="39" t="s">
        <v>277</v>
      </c>
      <c r="Y157" s="50"/>
      <c r="AP157" s="93">
        <v>490.2</v>
      </c>
      <c r="AQ157" s="50">
        <v>0.21083870967741936</v>
      </c>
      <c r="AR157" s="50">
        <v>490.2</v>
      </c>
      <c r="AS157" s="50">
        <f t="shared" si="54"/>
        <v>2325</v>
      </c>
      <c r="BI157" s="148">
        <v>9004</v>
      </c>
      <c r="BJ157" s="149">
        <v>6961</v>
      </c>
      <c r="BK157" s="152"/>
      <c r="BQ157" s="39">
        <v>5.23</v>
      </c>
      <c r="BR157" s="39">
        <f>BQ157*B157</f>
        <v>51.254000000000005</v>
      </c>
      <c r="BU157" s="149">
        <v>16252</v>
      </c>
      <c r="BV157" s="150"/>
      <c r="BX157" s="101">
        <v>110.6</v>
      </c>
      <c r="BY157" s="39">
        <f t="shared" si="64"/>
        <v>0.10634615384615384</v>
      </c>
      <c r="BZ157" s="39" t="s">
        <v>277</v>
      </c>
      <c r="CB157" s="51"/>
      <c r="CC157" s="51">
        <v>0.11051</v>
      </c>
      <c r="CD157" s="39">
        <v>115.17</v>
      </c>
      <c r="CE157" s="39">
        <f>CD157*B157</f>
        <v>1128.6660000000002</v>
      </c>
      <c r="CF157" s="39">
        <f>CE157/12000</f>
        <v>9.4055500000000014E-2</v>
      </c>
      <c r="CG157" s="39">
        <f>BY157-CF157</f>
        <v>1.2290653846153826E-2</v>
      </c>
      <c r="CH157" s="53">
        <f>CC157-CF157</f>
        <v>1.6454499999999983E-2</v>
      </c>
      <c r="CK157" s="54">
        <v>8787</v>
      </c>
      <c r="CL157" s="149">
        <v>7882</v>
      </c>
      <c r="CO157" s="39">
        <v>271</v>
      </c>
      <c r="CP157" s="39">
        <f>CO157*B157</f>
        <v>2655.8</v>
      </c>
      <c r="CV157" s="149">
        <v>23114</v>
      </c>
      <c r="DE157" s="163"/>
      <c r="DF157" s="43"/>
      <c r="DJ157" s="39">
        <v>0.6</v>
      </c>
      <c r="DK157" s="39">
        <f>DJ157*B157</f>
        <v>5.88</v>
      </c>
      <c r="DL157" s="39">
        <f>DK157*0.494</f>
        <v>2.9047199999999997</v>
      </c>
      <c r="DV157" s="39">
        <v>37.5</v>
      </c>
      <c r="DW157" s="39">
        <f>((DV157*B157)/100)*0.494</f>
        <v>1.8154499999999998</v>
      </c>
      <c r="DZ157" s="39">
        <v>0.81</v>
      </c>
      <c r="EA157" s="39">
        <f>(DZ157*B157)*0.494</f>
        <v>3.9213720000000007</v>
      </c>
    </row>
    <row r="158" spans="1:131" x14ac:dyDescent="0.2">
      <c r="A158" s="36">
        <v>1647</v>
      </c>
      <c r="B158" s="88">
        <v>9.8000000000000007</v>
      </c>
      <c r="D158" s="101">
        <v>924.4</v>
      </c>
      <c r="E158" s="43">
        <v>127.87</v>
      </c>
      <c r="F158" s="43">
        <f t="shared" si="42"/>
        <v>1253.1260000000002</v>
      </c>
      <c r="G158" s="39">
        <f t="shared" si="43"/>
        <v>328.72600000000023</v>
      </c>
      <c r="H158" s="54">
        <v>36696</v>
      </c>
      <c r="I158" s="119">
        <f>(H158*G158)/1000</f>
        <v>12062.929296000008</v>
      </c>
      <c r="R158" s="54">
        <v>13654</v>
      </c>
      <c r="X158" s="39" t="s">
        <v>277</v>
      </c>
      <c r="AP158" s="93">
        <v>566.1</v>
      </c>
      <c r="AQ158" s="50">
        <v>0.24348387096774193</v>
      </c>
      <c r="AR158" s="50">
        <v>566.1</v>
      </c>
      <c r="AS158" s="50">
        <f t="shared" si="54"/>
        <v>2325</v>
      </c>
      <c r="BI158" s="148">
        <v>7512</v>
      </c>
      <c r="BJ158" s="149">
        <v>6414</v>
      </c>
      <c r="BK158" s="152"/>
      <c r="BU158" s="149">
        <v>12486</v>
      </c>
      <c r="BV158" s="150"/>
      <c r="BX158" s="101">
        <v>121.5</v>
      </c>
      <c r="BY158" s="39">
        <f t="shared" si="64"/>
        <v>0.11682692307692308</v>
      </c>
      <c r="BZ158" s="39" t="s">
        <v>277</v>
      </c>
      <c r="CB158" s="51"/>
      <c r="CC158" s="51">
        <v>9.8662299999999994E-2</v>
      </c>
      <c r="CK158" s="54">
        <v>10643</v>
      </c>
      <c r="CL158" s="149">
        <v>9892</v>
      </c>
      <c r="CV158" s="149">
        <v>35212</v>
      </c>
      <c r="DE158" s="163"/>
      <c r="DF158" s="43"/>
    </row>
    <row r="159" spans="1:131" x14ac:dyDescent="0.2">
      <c r="A159" s="36">
        <v>1648</v>
      </c>
      <c r="B159" s="88">
        <v>9.8000000000000007</v>
      </c>
      <c r="D159" s="101">
        <v>1202.8</v>
      </c>
      <c r="E159" s="42">
        <v>163.04</v>
      </c>
      <c r="F159" s="43">
        <f t="shared" si="42"/>
        <v>1597.7920000000001</v>
      </c>
      <c r="G159" s="39">
        <f t="shared" si="43"/>
        <v>394.99200000000019</v>
      </c>
      <c r="H159" s="54">
        <v>42416</v>
      </c>
      <c r="I159" s="119">
        <f>(H159*G159)/1000</f>
        <v>16753.980672000009</v>
      </c>
      <c r="O159" s="44">
        <v>319.2</v>
      </c>
      <c r="P159" s="44">
        <f>O159*B159</f>
        <v>3128.1600000000003</v>
      </c>
      <c r="R159" s="54">
        <v>16681</v>
      </c>
      <c r="X159" s="39" t="s">
        <v>277</v>
      </c>
      <c r="AP159" s="93">
        <v>478.9</v>
      </c>
      <c r="AQ159" s="50">
        <v>0.20597849462365592</v>
      </c>
      <c r="AR159" s="50">
        <v>478.9</v>
      </c>
      <c r="AS159" s="50">
        <f t="shared" si="54"/>
        <v>2325</v>
      </c>
      <c r="BI159" s="148">
        <v>7040</v>
      </c>
      <c r="BJ159" s="149">
        <v>8721</v>
      </c>
      <c r="BK159" s="152"/>
      <c r="BQ159" s="39">
        <v>5.81</v>
      </c>
      <c r="BR159" s="39">
        <f t="shared" ref="BR159:BR169" si="65">BQ159*B159</f>
        <v>56.938000000000002</v>
      </c>
      <c r="BU159" s="149">
        <v>21760</v>
      </c>
      <c r="BV159" s="150"/>
      <c r="BX159" s="101">
        <v>128</v>
      </c>
      <c r="BY159" s="39">
        <f t="shared" si="64"/>
        <v>0.12307692307692308</v>
      </c>
      <c r="BZ159" s="39" t="s">
        <v>277</v>
      </c>
      <c r="CB159" s="51"/>
      <c r="CC159" s="52"/>
      <c r="CD159" s="39">
        <v>119</v>
      </c>
      <c r="CE159" s="39">
        <f>CD159*B159</f>
        <v>1166.2</v>
      </c>
      <c r="CF159" s="39">
        <f>CE159/12000</f>
        <v>9.7183333333333344E-2</v>
      </c>
      <c r="CG159" s="39">
        <f>BY159-CF159</f>
        <v>2.589358974358974E-2</v>
      </c>
      <c r="CK159" s="54">
        <v>10598</v>
      </c>
      <c r="CL159" s="149">
        <v>9505</v>
      </c>
      <c r="CO159" s="39">
        <v>280.31</v>
      </c>
      <c r="CP159" s="39">
        <f>CO159*B159</f>
        <v>2747.038</v>
      </c>
      <c r="CV159" s="149">
        <v>24007</v>
      </c>
      <c r="DE159" s="163"/>
      <c r="DF159" s="43"/>
      <c r="DJ159" s="39">
        <v>0.56999999999999995</v>
      </c>
      <c r="DK159" s="39">
        <f t="shared" ref="DK159:DK165" si="66">DJ159*B159</f>
        <v>5.5860000000000003</v>
      </c>
      <c r="DL159" s="39">
        <f t="shared" ref="DL159:DL165" si="67">DK159*0.494</f>
        <v>2.759484</v>
      </c>
      <c r="DV159" s="39">
        <v>28.75</v>
      </c>
      <c r="DW159" s="39">
        <f>((DV159*B159)/100)*0.494</f>
        <v>1.391845</v>
      </c>
      <c r="DZ159" s="39">
        <v>0.79</v>
      </c>
      <c r="EA159" s="39">
        <f t="shared" ref="EA159:EA165" si="68">(DZ159*B159)*0.494</f>
        <v>3.8245480000000005</v>
      </c>
    </row>
    <row r="160" spans="1:131" x14ac:dyDescent="0.2">
      <c r="A160" s="36">
        <v>1649</v>
      </c>
      <c r="B160" s="88">
        <v>9.8000000000000007</v>
      </c>
      <c r="D160" s="101">
        <v>1511.6</v>
      </c>
      <c r="E160" s="42">
        <v>204.69</v>
      </c>
      <c r="F160" s="43">
        <f t="shared" si="42"/>
        <v>2005.9620000000002</v>
      </c>
      <c r="G160" s="39">
        <f t="shared" si="43"/>
        <v>494.36200000000031</v>
      </c>
      <c r="H160" s="54">
        <v>76592</v>
      </c>
      <c r="I160" s="119">
        <f>(H160*G160)/1000</f>
        <v>37864.174304000022</v>
      </c>
      <c r="O160" s="44">
        <v>203</v>
      </c>
      <c r="P160" s="44">
        <f>O160*B160</f>
        <v>1989.4</v>
      </c>
      <c r="R160" s="54">
        <v>20256</v>
      </c>
      <c r="X160" s="39" t="s">
        <v>277</v>
      </c>
      <c r="AP160" s="93">
        <v>627.20000000000005</v>
      </c>
      <c r="AQ160" s="50">
        <v>0.26976344086021509</v>
      </c>
      <c r="AR160" s="50">
        <v>627.20000000000005</v>
      </c>
      <c r="AS160" s="50">
        <f t="shared" si="54"/>
        <v>2325</v>
      </c>
      <c r="BI160" s="148">
        <v>9243</v>
      </c>
      <c r="BJ160" s="149"/>
      <c r="BK160" s="152"/>
      <c r="BQ160" s="39">
        <v>5.88</v>
      </c>
      <c r="BR160" s="39">
        <f t="shared" si="65"/>
        <v>57.624000000000002</v>
      </c>
      <c r="BU160" s="149">
        <v>27130</v>
      </c>
      <c r="BV160" s="150"/>
      <c r="BX160" s="101">
        <v>138.80000000000001</v>
      </c>
      <c r="BY160" s="39">
        <f t="shared" si="64"/>
        <v>0.13346153846153846</v>
      </c>
      <c r="BZ160" s="39" t="s">
        <v>277</v>
      </c>
      <c r="CB160" s="51"/>
      <c r="CC160" s="51">
        <v>0.10194333333333333</v>
      </c>
      <c r="CD160" s="39">
        <v>111.75</v>
      </c>
      <c r="CE160" s="39">
        <f>CD160*B160</f>
        <v>1095.1500000000001</v>
      </c>
      <c r="CF160" s="39">
        <f>CE160/12000</f>
        <v>9.126250000000001E-2</v>
      </c>
      <c r="CG160" s="39">
        <f>BY160-CF160</f>
        <v>4.2199038461538455E-2</v>
      </c>
      <c r="CH160" s="53">
        <f>CC160-CF160</f>
        <v>1.068083333333332E-2</v>
      </c>
      <c r="CK160" s="54">
        <v>8821</v>
      </c>
      <c r="CL160" s="149">
        <v>8028</v>
      </c>
      <c r="CN160" s="93">
        <v>36.4</v>
      </c>
      <c r="CO160" s="39">
        <v>269</v>
      </c>
      <c r="CP160" s="39">
        <f>CO160*B160</f>
        <v>2636.2000000000003</v>
      </c>
      <c r="CV160" s="149">
        <v>22279</v>
      </c>
      <c r="DE160" s="163"/>
      <c r="DF160" s="43"/>
      <c r="DJ160" s="39">
        <v>0.51</v>
      </c>
      <c r="DK160" s="39">
        <f t="shared" si="66"/>
        <v>4.9980000000000002</v>
      </c>
      <c r="DL160" s="39">
        <f t="shared" si="67"/>
        <v>2.4690120000000002</v>
      </c>
      <c r="DV160" s="39">
        <v>25.5</v>
      </c>
      <c r="DW160" s="39">
        <f>((DV160*B160)/100)*0.494</f>
        <v>1.2345060000000001</v>
      </c>
      <c r="DZ160" s="39">
        <v>0.71</v>
      </c>
      <c r="EA160" s="39">
        <f t="shared" si="68"/>
        <v>3.437252</v>
      </c>
    </row>
    <row r="161" spans="1:131" x14ac:dyDescent="0.2">
      <c r="A161" s="36">
        <v>1650</v>
      </c>
      <c r="B161" s="88">
        <v>9.8000000000000007</v>
      </c>
      <c r="D161" s="101">
        <v>1681.3</v>
      </c>
      <c r="E161" s="43">
        <v>227.56</v>
      </c>
      <c r="F161" s="43">
        <f t="shared" si="42"/>
        <v>2230.0880000000002</v>
      </c>
      <c r="G161" s="39">
        <f t="shared" si="43"/>
        <v>548.78800000000024</v>
      </c>
      <c r="H161" s="54"/>
      <c r="I161" s="119"/>
      <c r="O161" s="44">
        <v>203</v>
      </c>
      <c r="P161" s="44">
        <f>O161*B161</f>
        <v>1989.4</v>
      </c>
      <c r="R161" s="54"/>
      <c r="W161" s="93">
        <v>1255.5</v>
      </c>
      <c r="X161" s="50">
        <v>0.54</v>
      </c>
      <c r="Y161" s="50">
        <f t="shared" ref="Y161:Y176" si="69">X161*2918.16</f>
        <v>1575.8063999999999</v>
      </c>
      <c r="Z161" s="39">
        <f t="shared" ref="Z161:Z176" si="70">W161/X161</f>
        <v>2325</v>
      </c>
      <c r="AP161" s="93">
        <v>900.6</v>
      </c>
      <c r="AQ161" s="50">
        <v>0.38735483870967741</v>
      </c>
      <c r="AR161" s="50">
        <v>900.6</v>
      </c>
      <c r="AS161" s="50">
        <f t="shared" si="54"/>
        <v>2325</v>
      </c>
      <c r="BI161" s="148"/>
      <c r="BJ161" s="149"/>
      <c r="BK161" s="152"/>
      <c r="BQ161" s="39">
        <v>6.2</v>
      </c>
      <c r="BR161" s="39">
        <f t="shared" si="65"/>
        <v>60.760000000000005</v>
      </c>
      <c r="BX161" s="101">
        <v>145.30000000000001</v>
      </c>
      <c r="BY161" s="39">
        <f t="shared" si="64"/>
        <v>0.13971153846153847</v>
      </c>
      <c r="BZ161" s="39" t="s">
        <v>277</v>
      </c>
      <c r="CB161" s="51"/>
      <c r="CC161" s="51">
        <v>9.5732499999999998E-2</v>
      </c>
      <c r="CN161" s="93">
        <v>44.5</v>
      </c>
      <c r="CO161" s="39">
        <v>288.60000000000002</v>
      </c>
      <c r="CP161" s="39">
        <f>CO161*B161</f>
        <v>2828.2800000000007</v>
      </c>
      <c r="DE161" s="163"/>
      <c r="DF161" s="43"/>
      <c r="DG161" s="39">
        <v>0.4879452292825176</v>
      </c>
      <c r="DH161" s="39">
        <f t="shared" ref="DH161:DH192" si="71">DG161*B161</f>
        <v>4.7818632469686726</v>
      </c>
      <c r="DI161" s="39">
        <f t="shared" ref="DI161:DI192" si="72">DH161*0.494</f>
        <v>2.3622404440025244</v>
      </c>
      <c r="DJ161" s="39">
        <v>0.51</v>
      </c>
      <c r="DK161" s="39">
        <f t="shared" si="66"/>
        <v>4.9980000000000002</v>
      </c>
      <c r="DL161" s="39">
        <f t="shared" si="67"/>
        <v>2.4690120000000002</v>
      </c>
      <c r="DV161" s="39">
        <v>26.55</v>
      </c>
      <c r="DW161" s="39">
        <f>((DV161*B161)/100)*0.494</f>
        <v>1.2853386</v>
      </c>
      <c r="DZ161" s="39">
        <v>0.74</v>
      </c>
      <c r="EA161" s="39">
        <f t="shared" si="68"/>
        <v>3.5824880000000001</v>
      </c>
    </row>
    <row r="162" spans="1:131" x14ac:dyDescent="0.2">
      <c r="A162" s="36">
        <v>1651</v>
      </c>
      <c r="B162" s="88">
        <v>9.8000000000000007</v>
      </c>
      <c r="D162" s="101">
        <v>1823.3</v>
      </c>
      <c r="E162" s="42">
        <v>245.82</v>
      </c>
      <c r="F162" s="43">
        <f t="shared" si="42"/>
        <v>2409.0360000000001</v>
      </c>
      <c r="G162" s="39">
        <f t="shared" si="43"/>
        <v>585.7360000000001</v>
      </c>
      <c r="H162" s="54"/>
      <c r="I162" s="119"/>
      <c r="R162" s="54"/>
      <c r="W162" s="93">
        <v>1448.5</v>
      </c>
      <c r="X162" s="50">
        <v>0.62301075268817208</v>
      </c>
      <c r="Y162" s="50">
        <f t="shared" si="69"/>
        <v>1818.0450580645161</v>
      </c>
      <c r="Z162" s="39">
        <f t="shared" si="70"/>
        <v>2325</v>
      </c>
      <c r="AP162" s="93">
        <v>869.7</v>
      </c>
      <c r="AQ162" s="50">
        <v>0.3740645161290323</v>
      </c>
      <c r="AR162" s="50">
        <v>869.7</v>
      </c>
      <c r="AS162" s="50">
        <f t="shared" si="54"/>
        <v>2325</v>
      </c>
      <c r="BI162" s="148"/>
      <c r="BJ162" s="149"/>
      <c r="BK162" s="152"/>
      <c r="BQ162" s="39">
        <v>6.63</v>
      </c>
      <c r="BR162" s="39">
        <f t="shared" si="65"/>
        <v>64.974000000000004</v>
      </c>
      <c r="BX162" s="101">
        <v>132.4</v>
      </c>
      <c r="BY162" s="39">
        <f t="shared" si="64"/>
        <v>0.12730769230769232</v>
      </c>
      <c r="BZ162" s="39" t="s">
        <v>277</v>
      </c>
      <c r="CB162" s="51"/>
      <c r="CC162" s="52"/>
      <c r="CD162" s="39">
        <v>132.5</v>
      </c>
      <c r="CE162" s="39">
        <f>CD162*B162</f>
        <v>1298.5</v>
      </c>
      <c r="CF162" s="39">
        <f>CE162/12000</f>
        <v>0.10820833333333334</v>
      </c>
      <c r="CG162" s="39">
        <f>BY162-CF162</f>
        <v>1.9099358974358979E-2</v>
      </c>
      <c r="CN162" s="93">
        <v>40.5</v>
      </c>
      <c r="CQ162" s="39">
        <v>68.849999999999994</v>
      </c>
      <c r="DE162" s="163"/>
      <c r="DF162" s="43"/>
      <c r="DG162" s="39">
        <v>0.45599165475122772</v>
      </c>
      <c r="DH162" s="39">
        <f t="shared" si="71"/>
        <v>4.4687182165620323</v>
      </c>
      <c r="DI162" s="39">
        <f t="shared" si="72"/>
        <v>2.2075467989816437</v>
      </c>
      <c r="DJ162" s="39">
        <v>0.43</v>
      </c>
      <c r="DK162" s="39">
        <f t="shared" si="66"/>
        <v>4.2140000000000004</v>
      </c>
      <c r="DL162" s="39">
        <f t="shared" si="67"/>
        <v>2.0817160000000001</v>
      </c>
      <c r="DZ162" s="39">
        <v>0.85</v>
      </c>
      <c r="EA162" s="39">
        <f t="shared" si="68"/>
        <v>4.1150200000000003</v>
      </c>
    </row>
    <row r="163" spans="1:131" x14ac:dyDescent="0.2">
      <c r="A163" s="36">
        <v>1652</v>
      </c>
      <c r="B163" s="88">
        <v>9.8000000000000007</v>
      </c>
      <c r="D163" s="101">
        <v>1738.9</v>
      </c>
      <c r="E163" s="42">
        <v>239.69</v>
      </c>
      <c r="F163" s="43">
        <f t="shared" si="42"/>
        <v>2348.962</v>
      </c>
      <c r="G163" s="39">
        <f t="shared" si="43"/>
        <v>610.0619999999999</v>
      </c>
      <c r="H163" s="54"/>
      <c r="I163" s="119"/>
      <c r="R163" s="54"/>
      <c r="W163" s="93">
        <v>1312.2</v>
      </c>
      <c r="X163" s="50">
        <v>0.56438709677419352</v>
      </c>
      <c r="Y163" s="50">
        <f t="shared" si="69"/>
        <v>1646.9718503225804</v>
      </c>
      <c r="Z163" s="39">
        <f t="shared" si="70"/>
        <v>2325</v>
      </c>
      <c r="AP163" s="93">
        <v>758.2</v>
      </c>
      <c r="AQ163" s="50">
        <v>0.32610752688172046</v>
      </c>
      <c r="AR163" s="50">
        <v>758.2</v>
      </c>
      <c r="AS163" s="50">
        <f t="shared" si="54"/>
        <v>2325</v>
      </c>
      <c r="BI163" s="148"/>
      <c r="BJ163" s="149"/>
      <c r="BK163" s="152"/>
      <c r="BQ163" s="39">
        <v>6.5</v>
      </c>
      <c r="BR163" s="39">
        <f t="shared" si="65"/>
        <v>63.7</v>
      </c>
      <c r="BX163" s="101">
        <v>154.9</v>
      </c>
      <c r="BY163" s="39">
        <f t="shared" si="64"/>
        <v>0.14894230769230771</v>
      </c>
      <c r="BZ163" s="39" t="s">
        <v>277</v>
      </c>
      <c r="CB163" s="51">
        <v>0.18627406568516419</v>
      </c>
      <c r="CC163" s="51">
        <v>0.11350833333333332</v>
      </c>
      <c r="CJ163" s="53">
        <f>BY163-CB163</f>
        <v>-3.7331757992856485E-2</v>
      </c>
      <c r="CN163" s="93">
        <v>52.6</v>
      </c>
      <c r="DE163" s="163"/>
      <c r="DF163" s="43"/>
      <c r="DG163" s="39">
        <v>0.42084773202057024</v>
      </c>
      <c r="DH163" s="39">
        <f t="shared" si="71"/>
        <v>4.124307773801589</v>
      </c>
      <c r="DI163" s="39">
        <f t="shared" si="72"/>
        <v>2.0374080402579851</v>
      </c>
      <c r="DJ163" s="39">
        <v>0.43</v>
      </c>
      <c r="DK163" s="39">
        <f t="shared" si="66"/>
        <v>4.2140000000000004</v>
      </c>
      <c r="DL163" s="39">
        <f t="shared" si="67"/>
        <v>2.0817160000000001</v>
      </c>
      <c r="DZ163" s="39">
        <v>0.85</v>
      </c>
      <c r="EA163" s="39">
        <f t="shared" si="68"/>
        <v>4.1150200000000003</v>
      </c>
    </row>
    <row r="164" spans="1:131" x14ac:dyDescent="0.2">
      <c r="A164" s="36">
        <v>1653</v>
      </c>
      <c r="B164" s="88">
        <v>9.8000000000000007</v>
      </c>
      <c r="D164" s="101">
        <v>1126.0999999999999</v>
      </c>
      <c r="E164" s="42">
        <v>182</v>
      </c>
      <c r="F164" s="43">
        <f t="shared" si="42"/>
        <v>1783.6000000000001</v>
      </c>
      <c r="G164" s="39">
        <f t="shared" si="43"/>
        <v>657.50000000000023</v>
      </c>
      <c r="H164" s="54"/>
      <c r="I164" s="119"/>
      <c r="O164" s="44">
        <v>126</v>
      </c>
      <c r="P164" s="44">
        <f>O164*B164</f>
        <v>1234.8000000000002</v>
      </c>
      <c r="R164" s="54"/>
      <c r="W164" s="93">
        <v>1215</v>
      </c>
      <c r="X164" s="50">
        <v>0.52258064516129032</v>
      </c>
      <c r="Y164" s="50">
        <f t="shared" si="69"/>
        <v>1524.9739354838709</v>
      </c>
      <c r="Z164" s="39">
        <f t="shared" si="70"/>
        <v>2325</v>
      </c>
      <c r="AP164" s="93">
        <v>631.20000000000005</v>
      </c>
      <c r="AQ164" s="50">
        <v>0.27148387096774196</v>
      </c>
      <c r="AR164" s="50">
        <v>631.20000000000005</v>
      </c>
      <c r="AS164" s="50">
        <f t="shared" si="54"/>
        <v>2325</v>
      </c>
      <c r="BI164" s="148"/>
      <c r="BJ164" s="149">
        <v>6063</v>
      </c>
      <c r="BK164" s="152"/>
      <c r="BQ164" s="39">
        <v>7.83</v>
      </c>
      <c r="BR164" s="39">
        <f t="shared" si="65"/>
        <v>76.734000000000009</v>
      </c>
      <c r="BX164" s="101">
        <v>143.80000000000001</v>
      </c>
      <c r="BY164" s="39">
        <f t="shared" si="64"/>
        <v>0.13826923076923078</v>
      </c>
      <c r="BZ164" s="39" t="s">
        <v>277</v>
      </c>
      <c r="CB164" s="51"/>
      <c r="CC164" s="52"/>
      <c r="CJ164" s="53"/>
      <c r="CN164" s="93">
        <v>60.7</v>
      </c>
      <c r="CQ164" s="39">
        <v>68.040000000000006</v>
      </c>
      <c r="DE164" s="163"/>
      <c r="DF164" s="43"/>
      <c r="DG164" s="39">
        <v>0.38395797472690163</v>
      </c>
      <c r="DH164" s="39">
        <f t="shared" si="71"/>
        <v>3.7627881523236364</v>
      </c>
      <c r="DI164" s="39">
        <f t="shared" si="72"/>
        <v>1.8588173472478764</v>
      </c>
      <c r="DJ164" s="39">
        <v>0.61</v>
      </c>
      <c r="DK164" s="39">
        <f t="shared" si="66"/>
        <v>5.9780000000000006</v>
      </c>
      <c r="DL164" s="39">
        <f t="shared" si="67"/>
        <v>2.9531320000000001</v>
      </c>
      <c r="DZ164" s="39">
        <v>1.08</v>
      </c>
      <c r="EA164" s="39">
        <f t="shared" si="68"/>
        <v>5.2284960000000007</v>
      </c>
    </row>
    <row r="165" spans="1:131" x14ac:dyDescent="0.2">
      <c r="A165" s="36">
        <v>1654</v>
      </c>
      <c r="B165" s="88">
        <v>9.8000000000000007</v>
      </c>
      <c r="D165" s="101">
        <v>637.9</v>
      </c>
      <c r="E165" s="42">
        <v>124.66</v>
      </c>
      <c r="F165" s="43">
        <f t="shared" si="42"/>
        <v>1221.6680000000001</v>
      </c>
      <c r="G165" s="39">
        <f t="shared" si="43"/>
        <v>583.76800000000014</v>
      </c>
      <c r="H165" s="54">
        <v>34294</v>
      </c>
      <c r="I165" s="119">
        <f>(H165*G165)/1000</f>
        <v>20019.739792000004</v>
      </c>
      <c r="O165" s="44">
        <v>147.35</v>
      </c>
      <c r="P165" s="44">
        <f>O165*B165</f>
        <v>1444.03</v>
      </c>
      <c r="R165" s="54">
        <v>11144</v>
      </c>
      <c r="W165" s="93">
        <v>518.4</v>
      </c>
      <c r="X165" s="50">
        <v>0.22296774193548385</v>
      </c>
      <c r="Y165" s="50">
        <f t="shared" si="69"/>
        <v>650.65554580645153</v>
      </c>
      <c r="Z165" s="39">
        <f t="shared" si="70"/>
        <v>2325</v>
      </c>
      <c r="AP165" s="93">
        <v>418</v>
      </c>
      <c r="AQ165" s="50">
        <v>0.17978494623655913</v>
      </c>
      <c r="AR165" s="50">
        <v>418</v>
      </c>
      <c r="AS165" s="50">
        <f t="shared" si="54"/>
        <v>2325</v>
      </c>
      <c r="BI165" s="148">
        <v>6594</v>
      </c>
      <c r="BJ165" s="149">
        <v>2999</v>
      </c>
      <c r="BK165" s="152"/>
      <c r="BQ165" s="39">
        <v>7.28</v>
      </c>
      <c r="BR165" s="39">
        <f t="shared" si="65"/>
        <v>71.344000000000008</v>
      </c>
      <c r="BU165" s="149">
        <v>10275</v>
      </c>
      <c r="BV165" s="150"/>
      <c r="BX165" s="101">
        <v>143</v>
      </c>
      <c r="BY165" s="39">
        <f t="shared" si="64"/>
        <v>0.13750000000000001</v>
      </c>
      <c r="BZ165" s="39" t="s">
        <v>277</v>
      </c>
      <c r="CB165" s="51"/>
      <c r="CC165" s="52"/>
      <c r="CJ165" s="53"/>
      <c r="CK165" s="54">
        <v>10202</v>
      </c>
      <c r="CL165" s="149">
        <v>9410</v>
      </c>
      <c r="CO165" s="39">
        <v>810</v>
      </c>
      <c r="CP165" s="39">
        <f>CO165*B165</f>
        <v>7938.0000000000009</v>
      </c>
      <c r="CQ165" s="39">
        <v>85.05</v>
      </c>
      <c r="CV165" s="149">
        <v>20448</v>
      </c>
      <c r="DE165" s="163"/>
      <c r="DF165" s="43"/>
      <c r="DG165" s="39">
        <v>0.7044619405481285</v>
      </c>
      <c r="DH165" s="39">
        <f t="shared" si="71"/>
        <v>6.9037270173716596</v>
      </c>
      <c r="DI165" s="39">
        <f t="shared" si="72"/>
        <v>3.4104411465815998</v>
      </c>
      <c r="DJ165" s="39">
        <v>0.64</v>
      </c>
      <c r="DK165" s="39">
        <f t="shared" si="66"/>
        <v>6.2720000000000002</v>
      </c>
      <c r="DL165" s="39">
        <f t="shared" si="67"/>
        <v>3.0983680000000002</v>
      </c>
      <c r="DZ165" s="39">
        <v>1.08</v>
      </c>
      <c r="EA165" s="39">
        <f t="shared" si="68"/>
        <v>5.2284960000000007</v>
      </c>
    </row>
    <row r="166" spans="1:131" x14ac:dyDescent="0.2">
      <c r="A166" s="36">
        <v>1655</v>
      </c>
      <c r="B166" s="88">
        <v>9.8000000000000007</v>
      </c>
      <c r="D166" s="101">
        <v>626.70000000000005</v>
      </c>
      <c r="E166" s="42">
        <v>112.53</v>
      </c>
      <c r="F166" s="43">
        <f t="shared" si="42"/>
        <v>1102.7940000000001</v>
      </c>
      <c r="G166" s="39">
        <f t="shared" si="43"/>
        <v>476.09400000000005</v>
      </c>
      <c r="H166" s="54">
        <v>45797</v>
      </c>
      <c r="I166" s="119">
        <f>(H166*G166)/1000</f>
        <v>21803.676918000001</v>
      </c>
      <c r="R166" s="54">
        <v>13480</v>
      </c>
      <c r="W166" s="93">
        <v>449.5</v>
      </c>
      <c r="X166" s="50">
        <v>0.19333333333333333</v>
      </c>
      <c r="Y166" s="50">
        <f t="shared" si="69"/>
        <v>564.17759999999998</v>
      </c>
      <c r="Z166" s="39">
        <f t="shared" si="70"/>
        <v>2325</v>
      </c>
      <c r="AP166" s="93">
        <v>424.7</v>
      </c>
      <c r="AQ166" s="50">
        <v>0.18266666666666667</v>
      </c>
      <c r="AR166" s="50">
        <v>424.7</v>
      </c>
      <c r="AS166" s="50">
        <f t="shared" si="54"/>
        <v>2325</v>
      </c>
      <c r="BI166" s="148">
        <v>3720</v>
      </c>
      <c r="BJ166" s="149">
        <v>1741</v>
      </c>
      <c r="BK166" s="152"/>
      <c r="BQ166" s="39">
        <v>7.21</v>
      </c>
      <c r="BR166" s="39">
        <f t="shared" si="65"/>
        <v>70.658000000000001</v>
      </c>
      <c r="BU166" s="149">
        <v>5101</v>
      </c>
      <c r="BV166" s="150"/>
      <c r="BX166" s="101">
        <v>106.7</v>
      </c>
      <c r="BY166" s="39">
        <f t="shared" si="64"/>
        <v>0.10259615384615385</v>
      </c>
      <c r="BZ166" s="39" t="s">
        <v>277</v>
      </c>
      <c r="CB166" s="51"/>
      <c r="CC166" s="52"/>
      <c r="CK166" s="54">
        <v>5284</v>
      </c>
      <c r="CL166" s="149">
        <v>5025</v>
      </c>
      <c r="CN166" s="93">
        <v>48.6</v>
      </c>
      <c r="CQ166" s="39">
        <v>40.5</v>
      </c>
      <c r="CV166" s="149">
        <v>22486</v>
      </c>
      <c r="DE166" s="163"/>
      <c r="DF166" s="43"/>
      <c r="DG166" s="39">
        <v>0.59123348788522911</v>
      </c>
      <c r="DH166" s="39">
        <f t="shared" si="71"/>
        <v>5.7940881812752458</v>
      </c>
      <c r="DI166" s="39">
        <f t="shared" si="72"/>
        <v>2.8622795615499714</v>
      </c>
    </row>
    <row r="167" spans="1:131" x14ac:dyDescent="0.2">
      <c r="A167" s="36">
        <v>1656</v>
      </c>
      <c r="B167" s="88">
        <v>9.8000000000000007</v>
      </c>
      <c r="D167" s="101">
        <v>1025</v>
      </c>
      <c r="E167" s="42">
        <v>149.28</v>
      </c>
      <c r="F167" s="43">
        <f t="shared" si="42"/>
        <v>1462.9440000000002</v>
      </c>
      <c r="G167" s="39">
        <f t="shared" si="43"/>
        <v>437.94400000000019</v>
      </c>
      <c r="H167" s="54">
        <v>27181</v>
      </c>
      <c r="I167" s="119">
        <f>(H167*G167)/1000</f>
        <v>11903.755864000006</v>
      </c>
      <c r="R167" s="54">
        <v>8872</v>
      </c>
      <c r="W167" s="93">
        <v>753.3</v>
      </c>
      <c r="X167" s="50">
        <v>0.32399999999999995</v>
      </c>
      <c r="Y167" s="50">
        <f t="shared" si="69"/>
        <v>945.48383999999987</v>
      </c>
      <c r="Z167" s="39">
        <f t="shared" si="70"/>
        <v>2325</v>
      </c>
      <c r="AP167" s="93">
        <v>593.29999999999995</v>
      </c>
      <c r="AQ167" s="50">
        <v>0.25518279569892471</v>
      </c>
      <c r="AR167" s="50">
        <v>593.29999999999995</v>
      </c>
      <c r="AS167" s="50">
        <f t="shared" si="54"/>
        <v>2325</v>
      </c>
      <c r="BI167" s="148">
        <v>2002</v>
      </c>
      <c r="BJ167" s="149">
        <v>780</v>
      </c>
      <c r="BK167" s="152"/>
      <c r="BQ167" s="39">
        <v>7.08</v>
      </c>
      <c r="BR167" s="39">
        <f t="shared" si="65"/>
        <v>69.384</v>
      </c>
      <c r="BU167" s="149">
        <v>6448</v>
      </c>
      <c r="BV167" s="150"/>
      <c r="BX167" s="101">
        <v>168.3</v>
      </c>
      <c r="BY167" s="39">
        <f t="shared" si="64"/>
        <v>0.16182692307692309</v>
      </c>
      <c r="BZ167" s="39" t="s">
        <v>277</v>
      </c>
      <c r="CB167" s="51"/>
      <c r="CC167" s="52"/>
      <c r="CK167" s="54">
        <v>4632</v>
      </c>
      <c r="CL167" s="149">
        <v>2519</v>
      </c>
      <c r="CN167" s="93">
        <v>45.5</v>
      </c>
      <c r="CV167" s="149">
        <v>20522</v>
      </c>
      <c r="DE167" s="163"/>
      <c r="DF167" s="43"/>
      <c r="DG167" s="39">
        <v>0.40097450119974537</v>
      </c>
      <c r="DH167" s="39">
        <f t="shared" si="71"/>
        <v>3.9295501117575049</v>
      </c>
      <c r="DI167" s="39">
        <f t="shared" si="72"/>
        <v>1.9411977552082074</v>
      </c>
    </row>
    <row r="168" spans="1:131" x14ac:dyDescent="0.2">
      <c r="A168" s="36">
        <v>1657</v>
      </c>
      <c r="B168" s="88">
        <v>9.8000000000000007</v>
      </c>
      <c r="D168" s="101">
        <v>1108.9000000000001</v>
      </c>
      <c r="E168" s="42">
        <v>149.04</v>
      </c>
      <c r="F168" s="43">
        <f t="shared" si="42"/>
        <v>1460.5920000000001</v>
      </c>
      <c r="G168" s="39">
        <f t="shared" si="43"/>
        <v>351.69200000000001</v>
      </c>
      <c r="H168" s="54">
        <v>15911</v>
      </c>
      <c r="I168" s="119">
        <f>(H168*G168)/1000</f>
        <v>5595.7714120000001</v>
      </c>
      <c r="R168" s="54">
        <v>4444</v>
      </c>
      <c r="W168" s="93">
        <v>990.2</v>
      </c>
      <c r="X168" s="50">
        <v>0.4258924731182796</v>
      </c>
      <c r="Y168" s="50">
        <f t="shared" si="69"/>
        <v>1242.8223793548386</v>
      </c>
      <c r="Z168" s="39">
        <f t="shared" si="70"/>
        <v>2325</v>
      </c>
      <c r="AP168" s="93">
        <v>728.3</v>
      </c>
      <c r="AQ168" s="50">
        <v>0.31324731182795695</v>
      </c>
      <c r="AR168" s="50">
        <v>728.3</v>
      </c>
      <c r="AS168" s="50">
        <f t="shared" si="54"/>
        <v>2325</v>
      </c>
      <c r="BI168" s="148">
        <v>1219</v>
      </c>
      <c r="BJ168" s="149"/>
      <c r="BK168" s="152"/>
      <c r="BQ168" s="39">
        <v>6.63</v>
      </c>
      <c r="BR168" s="39">
        <f t="shared" si="65"/>
        <v>64.974000000000004</v>
      </c>
      <c r="BU168" s="149">
        <v>67834</v>
      </c>
      <c r="BV168" s="150"/>
      <c r="BX168" s="101">
        <v>158.30000000000001</v>
      </c>
      <c r="BY168" s="39">
        <f t="shared" si="64"/>
        <v>0.15221153846153848</v>
      </c>
      <c r="BZ168" s="39" t="s">
        <v>277</v>
      </c>
      <c r="CB168" s="51"/>
      <c r="CC168" s="52"/>
      <c r="CK168" s="54">
        <v>3042</v>
      </c>
      <c r="CL168" s="149">
        <v>3039</v>
      </c>
      <c r="CN168" s="93">
        <v>40.5</v>
      </c>
      <c r="CV168" s="149">
        <v>17380</v>
      </c>
      <c r="DE168" s="163">
        <v>5.4</v>
      </c>
      <c r="DF168" s="43">
        <f>DE168*0.434</f>
        <v>2.3436000000000003</v>
      </c>
      <c r="DG168" s="39">
        <v>0.35863724666676849</v>
      </c>
      <c r="DH168" s="39">
        <f t="shared" si="71"/>
        <v>3.5146450173343315</v>
      </c>
      <c r="DI168" s="39">
        <f t="shared" si="72"/>
        <v>1.7362346385631597</v>
      </c>
      <c r="DM168" s="39">
        <f>DF168-DI168</f>
        <v>0.60736536143684061</v>
      </c>
    </row>
    <row r="169" spans="1:131" x14ac:dyDescent="0.2">
      <c r="A169" s="36">
        <v>1658</v>
      </c>
      <c r="B169" s="88">
        <v>9.8000000000000007</v>
      </c>
      <c r="D169" s="101">
        <v>1123.9000000000001</v>
      </c>
      <c r="E169" s="42">
        <v>154.85</v>
      </c>
      <c r="F169" s="43">
        <f t="shared" si="42"/>
        <v>1517.53</v>
      </c>
      <c r="G169" s="39">
        <f t="shared" si="43"/>
        <v>393.62999999999988</v>
      </c>
      <c r="H169" s="54"/>
      <c r="R169" s="54"/>
      <c r="W169" s="93">
        <v>1004.4</v>
      </c>
      <c r="X169" s="50">
        <v>0.432</v>
      </c>
      <c r="Y169" s="50">
        <f t="shared" si="69"/>
        <v>1260.6451199999999</v>
      </c>
      <c r="Z169" s="39">
        <f t="shared" si="70"/>
        <v>2325</v>
      </c>
      <c r="AP169" s="93">
        <v>669.5</v>
      </c>
      <c r="AQ169" s="50">
        <v>0.28795698924731183</v>
      </c>
      <c r="AR169" s="50">
        <v>669.5</v>
      </c>
      <c r="AS169" s="50">
        <f t="shared" ref="AS169:AS204" si="73">AP169/AQ169</f>
        <v>2325</v>
      </c>
      <c r="BI169" s="148"/>
      <c r="BJ169" s="149"/>
      <c r="BK169" s="152"/>
      <c r="BQ169" s="39">
        <v>6</v>
      </c>
      <c r="BR169" s="39">
        <f t="shared" si="65"/>
        <v>58.800000000000004</v>
      </c>
      <c r="BX169" s="101">
        <v>196.4</v>
      </c>
      <c r="BY169" s="39">
        <f t="shared" si="64"/>
        <v>0.18884615384615386</v>
      </c>
      <c r="BZ169" s="39" t="s">
        <v>277</v>
      </c>
      <c r="CB169" s="51"/>
      <c r="CC169" s="52"/>
      <c r="CN169" s="93">
        <v>44.5</v>
      </c>
      <c r="DE169" s="163"/>
      <c r="DF169" s="43"/>
      <c r="DG169" s="39">
        <v>0.48931637410826889</v>
      </c>
      <c r="DH169" s="39">
        <f t="shared" si="71"/>
        <v>4.7953004662610352</v>
      </c>
      <c r="DI169" s="39">
        <f t="shared" si="72"/>
        <v>2.3688784303329515</v>
      </c>
    </row>
    <row r="170" spans="1:131" x14ac:dyDescent="0.2">
      <c r="A170" s="36">
        <v>1659</v>
      </c>
      <c r="B170" s="88">
        <v>9.8000000000000007</v>
      </c>
      <c r="D170" s="101">
        <v>1356.3</v>
      </c>
      <c r="E170" s="42">
        <v>167.6</v>
      </c>
      <c r="F170" s="43">
        <f t="shared" si="42"/>
        <v>1642.48</v>
      </c>
      <c r="G170" s="39">
        <f t="shared" si="43"/>
        <v>286.18000000000006</v>
      </c>
      <c r="H170" s="54"/>
      <c r="R170" s="54"/>
      <c r="W170" s="93">
        <v>1044.9000000000001</v>
      </c>
      <c r="X170" s="50">
        <v>0.44941935483870971</v>
      </c>
      <c r="Y170" s="50">
        <f t="shared" si="69"/>
        <v>1311.4775845161291</v>
      </c>
      <c r="Z170" s="39">
        <f t="shared" si="70"/>
        <v>2325</v>
      </c>
      <c r="AP170" s="93">
        <v>785.4</v>
      </c>
      <c r="AQ170" s="50">
        <v>0.33780645161290324</v>
      </c>
      <c r="AR170" s="50">
        <v>785.4</v>
      </c>
      <c r="AS170" s="50">
        <f t="shared" si="73"/>
        <v>2325</v>
      </c>
      <c r="BI170" s="148"/>
      <c r="BJ170" s="149"/>
      <c r="BK170" s="152"/>
      <c r="BX170" s="101">
        <v>179.2</v>
      </c>
      <c r="BY170" s="39">
        <f t="shared" si="64"/>
        <v>0.1723076923076923</v>
      </c>
      <c r="BZ170" s="39" t="s">
        <v>277</v>
      </c>
      <c r="CB170" s="51"/>
      <c r="CC170" s="52"/>
      <c r="CN170" s="93">
        <v>56.7</v>
      </c>
      <c r="DE170" s="163"/>
      <c r="DF170" s="43"/>
      <c r="DG170" s="39">
        <v>0.41300880315602656</v>
      </c>
      <c r="DH170" s="39">
        <f t="shared" si="71"/>
        <v>4.0474862709290607</v>
      </c>
      <c r="DI170" s="39">
        <f t="shared" si="72"/>
        <v>1.9994582178389559</v>
      </c>
    </row>
    <row r="171" spans="1:131" x14ac:dyDescent="0.2">
      <c r="A171" s="36">
        <v>1660</v>
      </c>
      <c r="B171" s="88">
        <v>9.8000000000000007</v>
      </c>
      <c r="D171" s="101">
        <v>1916.6</v>
      </c>
      <c r="E171" s="42">
        <v>182.35</v>
      </c>
      <c r="F171" s="43">
        <f t="shared" si="42"/>
        <v>1787.03</v>
      </c>
      <c r="G171" s="39">
        <f t="shared" si="43"/>
        <v>-129.56999999999994</v>
      </c>
      <c r="H171" s="54"/>
      <c r="R171" s="54"/>
      <c r="W171" s="93">
        <v>1460.7</v>
      </c>
      <c r="X171" s="50">
        <v>0.62825806451612909</v>
      </c>
      <c r="Y171" s="50">
        <f t="shared" si="69"/>
        <v>1833.3575535483872</v>
      </c>
      <c r="Z171" s="39">
        <f t="shared" si="70"/>
        <v>2325</v>
      </c>
      <c r="AP171" s="93">
        <v>922.8</v>
      </c>
      <c r="AQ171" s="50">
        <v>0.3969032258064516</v>
      </c>
      <c r="AR171" s="50">
        <v>922.8</v>
      </c>
      <c r="AS171" s="50">
        <f t="shared" si="73"/>
        <v>2325</v>
      </c>
      <c r="BI171" s="148"/>
      <c r="BJ171" s="149"/>
      <c r="BK171" s="152"/>
      <c r="BQ171" s="39">
        <v>5.5</v>
      </c>
      <c r="BR171" s="39">
        <f>BQ171*B171</f>
        <v>53.900000000000006</v>
      </c>
      <c r="BX171" s="101">
        <v>166.4</v>
      </c>
      <c r="BY171" s="39">
        <f t="shared" si="64"/>
        <v>0.16</v>
      </c>
      <c r="BZ171" s="39" t="s">
        <v>277</v>
      </c>
      <c r="CB171" s="51"/>
      <c r="CC171" s="52"/>
      <c r="CN171" s="93">
        <v>43.2</v>
      </c>
      <c r="DE171" s="163"/>
      <c r="DF171" s="43"/>
      <c r="DG171" s="39">
        <v>0.53019131302586908</v>
      </c>
      <c r="DH171" s="39">
        <f t="shared" si="71"/>
        <v>5.1958748676535178</v>
      </c>
      <c r="DI171" s="39">
        <f t="shared" si="72"/>
        <v>2.5667621846208379</v>
      </c>
    </row>
    <row r="172" spans="1:131" x14ac:dyDescent="0.2">
      <c r="A172" s="36">
        <v>1661</v>
      </c>
      <c r="B172" s="88">
        <v>9.8000000000000007</v>
      </c>
      <c r="D172" s="101">
        <v>1735</v>
      </c>
      <c r="E172" s="42">
        <v>221.55</v>
      </c>
      <c r="F172" s="43">
        <f t="shared" ref="F172:F235" si="74">E172*B172</f>
        <v>2171.19</v>
      </c>
      <c r="G172" s="39">
        <f t="shared" ref="G172:G235" si="75">F172-D172</f>
        <v>436.19000000000005</v>
      </c>
      <c r="H172" s="54">
        <v>13235</v>
      </c>
      <c r="I172" s="119">
        <f t="shared" ref="I172:I203" si="76">(H172*G172)/1000</f>
        <v>5772.9746500000001</v>
      </c>
      <c r="R172" s="54">
        <v>4510</v>
      </c>
      <c r="S172" s="54">
        <v>4088</v>
      </c>
      <c r="T172" s="45">
        <f t="shared" ref="T172:T177" si="77">(S172/R172)*100</f>
        <v>90.643015521064299</v>
      </c>
      <c r="W172" s="93">
        <v>1449.9</v>
      </c>
      <c r="X172" s="50">
        <v>0.62361290322580654</v>
      </c>
      <c r="Y172" s="50">
        <f t="shared" si="69"/>
        <v>1819.8022296774195</v>
      </c>
      <c r="Z172" s="39">
        <f t="shared" si="70"/>
        <v>2325</v>
      </c>
      <c r="AP172" s="93">
        <v>675.3</v>
      </c>
      <c r="AQ172" s="50">
        <v>0.2904516129032258</v>
      </c>
      <c r="AR172" s="50">
        <v>675.3</v>
      </c>
      <c r="AS172" s="50">
        <f t="shared" si="73"/>
        <v>2325</v>
      </c>
      <c r="BI172" s="148">
        <v>2937</v>
      </c>
      <c r="BJ172" s="149">
        <v>2937</v>
      </c>
      <c r="BK172" s="152"/>
      <c r="BU172" s="149">
        <v>26831</v>
      </c>
      <c r="BV172" s="150"/>
      <c r="BX172" s="101">
        <v>152.19999999999999</v>
      </c>
      <c r="BY172" s="39">
        <f t="shared" si="64"/>
        <v>0.14634615384615385</v>
      </c>
      <c r="BZ172" s="39" t="s">
        <v>277</v>
      </c>
      <c r="CB172" s="51"/>
      <c r="CC172" s="52"/>
      <c r="CK172" s="54">
        <v>4400</v>
      </c>
      <c r="CL172" s="149">
        <v>4431</v>
      </c>
      <c r="CN172" s="93">
        <v>40.5</v>
      </c>
      <c r="CQ172" s="39">
        <v>28.35</v>
      </c>
      <c r="CV172" s="149">
        <v>19800</v>
      </c>
      <c r="DE172" s="163"/>
      <c r="DF172" s="43"/>
      <c r="DG172" s="39">
        <v>0.4829675886438406</v>
      </c>
      <c r="DH172" s="39">
        <f t="shared" si="71"/>
        <v>4.7330823687096384</v>
      </c>
      <c r="DI172" s="39">
        <f t="shared" si="72"/>
        <v>2.3381426901425613</v>
      </c>
    </row>
    <row r="173" spans="1:131" x14ac:dyDescent="0.2">
      <c r="A173" s="36">
        <v>1662</v>
      </c>
      <c r="B173" s="88">
        <v>9.8000000000000007</v>
      </c>
      <c r="D173" s="101">
        <v>2160.9</v>
      </c>
      <c r="E173" s="42">
        <v>301.35000000000002</v>
      </c>
      <c r="F173" s="43">
        <f t="shared" si="74"/>
        <v>2953.2300000000005</v>
      </c>
      <c r="G173" s="39">
        <f t="shared" si="75"/>
        <v>792.33000000000038</v>
      </c>
      <c r="H173" s="54">
        <v>25529</v>
      </c>
      <c r="I173" s="119">
        <f t="shared" si="76"/>
        <v>20227.392570000011</v>
      </c>
      <c r="R173" s="54">
        <v>7807</v>
      </c>
      <c r="S173" s="54">
        <v>6696.5</v>
      </c>
      <c r="T173" s="45">
        <f t="shared" si="77"/>
        <v>85.775586012552836</v>
      </c>
      <c r="W173" s="93">
        <v>1539</v>
      </c>
      <c r="X173" s="50">
        <v>0.66193548387096779</v>
      </c>
      <c r="Y173" s="50">
        <f t="shared" si="69"/>
        <v>1931.6336516129033</v>
      </c>
      <c r="Z173" s="39">
        <f t="shared" si="70"/>
        <v>2325</v>
      </c>
      <c r="AP173" s="93">
        <v>692.1</v>
      </c>
      <c r="AQ173" s="50">
        <v>0.29767741935483871</v>
      </c>
      <c r="AR173" s="50">
        <v>692.1</v>
      </c>
      <c r="AS173" s="50">
        <f t="shared" si="73"/>
        <v>2325</v>
      </c>
      <c r="BI173" s="148">
        <v>4095</v>
      </c>
      <c r="BJ173" s="149">
        <v>4095</v>
      </c>
      <c r="BK173" s="152"/>
      <c r="BU173" s="149">
        <v>21635</v>
      </c>
      <c r="BV173" s="150"/>
      <c r="BX173" s="101">
        <v>167.9</v>
      </c>
      <c r="BY173" s="39">
        <f t="shared" si="64"/>
        <v>0.16144230769230769</v>
      </c>
      <c r="BZ173" s="39" t="s">
        <v>277</v>
      </c>
      <c r="CB173" s="51"/>
      <c r="CC173" s="52"/>
      <c r="CK173" s="54">
        <v>3922</v>
      </c>
      <c r="CL173" s="149">
        <v>3956</v>
      </c>
      <c r="CV173" s="149">
        <v>24161</v>
      </c>
      <c r="DE173" s="163"/>
      <c r="DF173" s="43"/>
      <c r="DG173" s="39">
        <v>0.47649930191613143</v>
      </c>
      <c r="DH173" s="39">
        <f t="shared" si="71"/>
        <v>4.6696931587780881</v>
      </c>
      <c r="DI173" s="39">
        <f t="shared" si="72"/>
        <v>2.3068284204363754</v>
      </c>
    </row>
    <row r="174" spans="1:131" x14ac:dyDescent="0.2">
      <c r="A174" s="36">
        <v>1663</v>
      </c>
      <c r="B174" s="88">
        <v>9.8000000000000007</v>
      </c>
      <c r="D174" s="101">
        <v>1518</v>
      </c>
      <c r="E174" s="42">
        <v>214.96</v>
      </c>
      <c r="F174" s="43">
        <f t="shared" si="74"/>
        <v>2106.6080000000002</v>
      </c>
      <c r="G174" s="39">
        <f t="shared" si="75"/>
        <v>588.60800000000017</v>
      </c>
      <c r="H174" s="54">
        <v>27438</v>
      </c>
      <c r="I174" s="119">
        <f t="shared" si="76"/>
        <v>16150.226304000005</v>
      </c>
      <c r="R174" s="54">
        <v>6902</v>
      </c>
      <c r="S174" s="54">
        <v>5771.5</v>
      </c>
      <c r="T174" s="45">
        <f t="shared" si="77"/>
        <v>83.620689655172413</v>
      </c>
      <c r="W174" s="93">
        <v>1049.3</v>
      </c>
      <c r="X174" s="50">
        <v>0.45131182795698921</v>
      </c>
      <c r="Y174" s="50">
        <f t="shared" si="69"/>
        <v>1317.0001238709676</v>
      </c>
      <c r="Z174" s="39">
        <f t="shared" si="70"/>
        <v>2325</v>
      </c>
      <c r="AP174" s="93">
        <v>547.4</v>
      </c>
      <c r="AQ174" s="50">
        <v>0.23544086021505375</v>
      </c>
      <c r="AR174" s="50">
        <v>547.4</v>
      </c>
      <c r="AS174" s="50">
        <f t="shared" si="73"/>
        <v>2325</v>
      </c>
      <c r="BI174" s="148">
        <v>2868</v>
      </c>
      <c r="BJ174" s="149">
        <v>2868</v>
      </c>
      <c r="BK174" s="152"/>
      <c r="BQ174" s="39">
        <v>6</v>
      </c>
      <c r="BR174" s="39">
        <f t="shared" ref="BR174:BR180" si="78">BQ174*B174</f>
        <v>58.800000000000004</v>
      </c>
      <c r="BU174" s="149">
        <v>25829</v>
      </c>
      <c r="BV174" s="150"/>
      <c r="BX174" s="101">
        <v>143.1</v>
      </c>
      <c r="BY174" s="39">
        <f t="shared" si="64"/>
        <v>0.13759615384615384</v>
      </c>
      <c r="BZ174" s="39" t="s">
        <v>277</v>
      </c>
      <c r="CB174" s="51"/>
      <c r="CC174" s="52"/>
      <c r="CK174" s="54">
        <v>4604</v>
      </c>
      <c r="CL174" s="149">
        <v>4503</v>
      </c>
      <c r="CN174" s="93">
        <v>36</v>
      </c>
      <c r="CV174" s="149">
        <v>19473</v>
      </c>
      <c r="DE174" s="163"/>
      <c r="DF174" s="43"/>
      <c r="DG174" s="39">
        <v>0.53910673364643236</v>
      </c>
      <c r="DH174" s="39">
        <f t="shared" si="71"/>
        <v>5.2832459897350379</v>
      </c>
      <c r="DI174" s="39">
        <f t="shared" si="72"/>
        <v>2.6099235189291088</v>
      </c>
    </row>
    <row r="175" spans="1:131" x14ac:dyDescent="0.2">
      <c r="A175" s="36">
        <v>1664</v>
      </c>
      <c r="B175" s="88">
        <v>9.8000000000000007</v>
      </c>
      <c r="D175" s="101">
        <v>1055.9000000000001</v>
      </c>
      <c r="E175" s="42">
        <v>146.22999999999999</v>
      </c>
      <c r="F175" s="43">
        <f t="shared" si="74"/>
        <v>1433.0540000000001</v>
      </c>
      <c r="G175" s="39">
        <f t="shared" si="75"/>
        <v>377.154</v>
      </c>
      <c r="H175" s="54">
        <v>22183</v>
      </c>
      <c r="I175" s="119">
        <f t="shared" si="76"/>
        <v>8366.4071820000008</v>
      </c>
      <c r="R175" s="54">
        <v>4601</v>
      </c>
      <c r="S175" s="54">
        <v>3571.5</v>
      </c>
      <c r="T175" s="45">
        <f t="shared" si="77"/>
        <v>77.624429471853944</v>
      </c>
      <c r="W175" s="93">
        <v>719</v>
      </c>
      <c r="X175" s="50">
        <v>0.30924731182795701</v>
      </c>
      <c r="Y175" s="50">
        <f t="shared" si="69"/>
        <v>902.43313548387096</v>
      </c>
      <c r="Z175" s="39">
        <f t="shared" si="70"/>
        <v>2325</v>
      </c>
      <c r="AP175" s="93">
        <v>372.9</v>
      </c>
      <c r="AQ175" s="50">
        <v>0.16038709677419355</v>
      </c>
      <c r="AR175" s="50">
        <v>372.9</v>
      </c>
      <c r="AS175" s="50">
        <f t="shared" si="73"/>
        <v>2325</v>
      </c>
      <c r="BI175" s="148">
        <v>2400</v>
      </c>
      <c r="BJ175" s="149">
        <v>2400</v>
      </c>
      <c r="BK175" s="152"/>
      <c r="BQ175" s="39">
        <v>6.32</v>
      </c>
      <c r="BR175" s="39">
        <f t="shared" si="78"/>
        <v>61.936000000000007</v>
      </c>
      <c r="BU175" s="149">
        <v>15920</v>
      </c>
      <c r="BV175" s="150"/>
      <c r="BX175" s="101">
        <v>145.69999999999999</v>
      </c>
      <c r="BY175" s="39">
        <f t="shared" si="64"/>
        <v>0.14009615384615384</v>
      </c>
      <c r="BZ175" s="39" t="s">
        <v>277</v>
      </c>
      <c r="CB175" s="51"/>
      <c r="CC175" s="52"/>
      <c r="CD175" s="39">
        <v>135</v>
      </c>
      <c r="CE175" s="39">
        <f>CD175*B175</f>
        <v>1323</v>
      </c>
      <c r="CF175" s="39">
        <f>CE175/12000</f>
        <v>0.11025</v>
      </c>
      <c r="CG175" s="39">
        <f>BY175-CF175</f>
        <v>2.9846153846153842E-2</v>
      </c>
      <c r="CK175" s="54">
        <v>3748</v>
      </c>
      <c r="CL175" s="149">
        <v>3788</v>
      </c>
      <c r="CN175" s="93">
        <v>33.700000000000003</v>
      </c>
      <c r="CO175" s="39">
        <v>384</v>
      </c>
      <c r="CP175" s="39">
        <f>CO175*B175</f>
        <v>3763.2000000000003</v>
      </c>
      <c r="CV175" s="149">
        <v>14858</v>
      </c>
      <c r="DE175" s="163"/>
      <c r="DF175" s="43"/>
      <c r="DG175" s="39">
        <v>0.42529927690913821</v>
      </c>
      <c r="DH175" s="39">
        <f t="shared" si="71"/>
        <v>4.1679329137095547</v>
      </c>
      <c r="DI175" s="39">
        <f t="shared" si="72"/>
        <v>2.0589588593725199</v>
      </c>
      <c r="DJ175" s="39">
        <v>0.61</v>
      </c>
      <c r="DK175" s="39">
        <f>DJ175*B175</f>
        <v>5.9780000000000006</v>
      </c>
      <c r="DL175" s="39">
        <f>DK175*0.494</f>
        <v>2.9531320000000001</v>
      </c>
      <c r="DZ175" s="39">
        <v>0.57999999999999996</v>
      </c>
      <c r="EA175" s="39">
        <f>(DZ175*B175)*0.494</f>
        <v>2.8078959999999999</v>
      </c>
    </row>
    <row r="176" spans="1:131" x14ac:dyDescent="0.2">
      <c r="A176" s="36">
        <v>1665</v>
      </c>
      <c r="B176" s="88">
        <v>9.8000000000000007</v>
      </c>
      <c r="D176" s="101">
        <v>830</v>
      </c>
      <c r="E176" s="42">
        <v>163.22</v>
      </c>
      <c r="F176" s="43">
        <f t="shared" si="74"/>
        <v>1599.556</v>
      </c>
      <c r="G176" s="39">
        <f t="shared" si="75"/>
        <v>769.55600000000004</v>
      </c>
      <c r="H176" s="54">
        <v>7716</v>
      </c>
      <c r="I176" s="119">
        <f t="shared" si="76"/>
        <v>5937.894096</v>
      </c>
      <c r="R176" s="54">
        <v>1551</v>
      </c>
      <c r="S176" s="54">
        <v>1230.5</v>
      </c>
      <c r="T176" s="45">
        <f t="shared" si="77"/>
        <v>79.335912314635721</v>
      </c>
      <c r="W176" s="93">
        <v>561.6</v>
      </c>
      <c r="X176" s="50">
        <v>0.2415483870967742</v>
      </c>
      <c r="Y176" s="50">
        <f t="shared" si="69"/>
        <v>704.87684129032255</v>
      </c>
      <c r="Z176" s="39">
        <f t="shared" si="70"/>
        <v>2325</v>
      </c>
      <c r="AP176" s="93">
        <v>376.1</v>
      </c>
      <c r="AQ176" s="50">
        <v>0.16176344086021507</v>
      </c>
      <c r="AR176" s="50">
        <v>376.1</v>
      </c>
      <c r="AS176" s="50">
        <f t="shared" si="73"/>
        <v>2325</v>
      </c>
      <c r="BI176" s="148">
        <v>114</v>
      </c>
      <c r="BJ176" s="149">
        <v>114</v>
      </c>
      <c r="BK176" s="152"/>
      <c r="BQ176" s="39">
        <v>6.6</v>
      </c>
      <c r="BR176" s="39">
        <f t="shared" si="78"/>
        <v>64.680000000000007</v>
      </c>
      <c r="BU176" s="149">
        <v>671</v>
      </c>
      <c r="BV176" s="150"/>
      <c r="BX176" s="101">
        <v>143.5</v>
      </c>
      <c r="BY176" s="39">
        <f t="shared" si="64"/>
        <v>0.13798076923076924</v>
      </c>
      <c r="BZ176" s="39" t="s">
        <v>277</v>
      </c>
      <c r="CB176" s="51"/>
      <c r="CC176" s="51">
        <v>0.10957500000000001</v>
      </c>
      <c r="CD176" s="39">
        <v>185</v>
      </c>
      <c r="CE176" s="39">
        <f>CD176*B176</f>
        <v>1813.0000000000002</v>
      </c>
      <c r="CF176" s="39">
        <f>CE176/12000</f>
        <v>0.15108333333333335</v>
      </c>
      <c r="CG176" s="39">
        <f>BY176-CF176</f>
        <v>-1.3102564102564107E-2</v>
      </c>
      <c r="CH176" s="53">
        <f>CC176-CF176</f>
        <v>-4.1508333333333342E-2</v>
      </c>
      <c r="CK176" s="54">
        <v>678</v>
      </c>
      <c r="CL176" s="149">
        <v>651</v>
      </c>
      <c r="CO176" s="39">
        <v>588</v>
      </c>
      <c r="CP176" s="39">
        <f>CO176*B176</f>
        <v>5762.4000000000005</v>
      </c>
      <c r="CV176" s="149">
        <v>1746</v>
      </c>
      <c r="DE176" s="163">
        <v>7.8</v>
      </c>
      <c r="DF176" s="43">
        <f>DE176*0.434</f>
        <v>3.3851999999999998</v>
      </c>
      <c r="DG176" s="39">
        <v>0.58145315146702858</v>
      </c>
      <c r="DH176" s="39">
        <f t="shared" si="71"/>
        <v>5.6982408843768804</v>
      </c>
      <c r="DI176" s="39">
        <f t="shared" si="72"/>
        <v>2.814930996882179</v>
      </c>
      <c r="DJ176" s="39">
        <v>0.61</v>
      </c>
      <c r="DK176" s="39">
        <f>DJ176*B176</f>
        <v>5.9780000000000006</v>
      </c>
      <c r="DL176" s="39">
        <f>DK176*0.494</f>
        <v>2.9531320000000001</v>
      </c>
      <c r="DM176" s="39">
        <f>DF176-DI176</f>
        <v>0.57026900311782081</v>
      </c>
      <c r="DN176" s="39">
        <f>DF176-DL176</f>
        <v>0.43206799999999967</v>
      </c>
      <c r="DZ176" s="39">
        <v>0.56999999999999995</v>
      </c>
      <c r="EA176" s="39">
        <f>(DZ176*B176)*0.494</f>
        <v>2.759484</v>
      </c>
    </row>
    <row r="177" spans="1:131" x14ac:dyDescent="0.2">
      <c r="A177" s="36">
        <v>1666</v>
      </c>
      <c r="B177" s="88">
        <v>9.8000000000000007</v>
      </c>
      <c r="D177" s="101">
        <v>696.1</v>
      </c>
      <c r="E177" s="42">
        <v>140.03</v>
      </c>
      <c r="F177" s="43">
        <f t="shared" si="74"/>
        <v>1372.2940000000001</v>
      </c>
      <c r="G177" s="39">
        <f t="shared" si="75"/>
        <v>676.19400000000007</v>
      </c>
      <c r="H177" s="54">
        <v>11054</v>
      </c>
      <c r="I177" s="119">
        <f t="shared" si="76"/>
        <v>7474.6484760000003</v>
      </c>
      <c r="R177" s="54">
        <v>3178</v>
      </c>
      <c r="S177" s="54">
        <v>2674</v>
      </c>
      <c r="T177" s="45">
        <f t="shared" si="77"/>
        <v>84.140969162995589</v>
      </c>
      <c r="X177" s="39" t="s">
        <v>277</v>
      </c>
      <c r="Y177" s="50"/>
      <c r="AP177" s="93">
        <v>417.2</v>
      </c>
      <c r="AQ177" s="50">
        <v>0.17944086021505376</v>
      </c>
      <c r="AR177" s="50">
        <v>417.2</v>
      </c>
      <c r="AS177" s="50">
        <f t="shared" si="73"/>
        <v>2325</v>
      </c>
      <c r="BI177" s="148">
        <v>3172</v>
      </c>
      <c r="BJ177" s="149">
        <v>3172</v>
      </c>
      <c r="BK177" s="152"/>
      <c r="BQ177" s="39">
        <v>6.09</v>
      </c>
      <c r="BR177" s="39">
        <f t="shared" si="78"/>
        <v>59.682000000000002</v>
      </c>
      <c r="BU177" s="149">
        <v>28280</v>
      </c>
      <c r="BV177" s="150"/>
      <c r="BX177" s="101">
        <v>187</v>
      </c>
      <c r="BY177" s="39">
        <f t="shared" si="64"/>
        <v>0.17980769230769231</v>
      </c>
      <c r="BZ177" s="39" t="s">
        <v>277</v>
      </c>
      <c r="CB177" s="51"/>
      <c r="CC177" s="51">
        <v>0.15015833333333334</v>
      </c>
      <c r="CK177" s="54">
        <v>56</v>
      </c>
      <c r="CL177" s="149">
        <v>95</v>
      </c>
      <c r="CV177" s="149">
        <v>3640</v>
      </c>
      <c r="DE177" s="163"/>
      <c r="DF177" s="43"/>
      <c r="DG177" s="39">
        <v>0.61052308087093909</v>
      </c>
      <c r="DH177" s="39">
        <f t="shared" si="71"/>
        <v>5.9831261925352033</v>
      </c>
      <c r="DI177" s="39">
        <f t="shared" si="72"/>
        <v>2.9556643391123902</v>
      </c>
    </row>
    <row r="178" spans="1:131" x14ac:dyDescent="0.2">
      <c r="A178" s="36">
        <v>1667</v>
      </c>
      <c r="B178" s="88">
        <v>9.8000000000000007</v>
      </c>
      <c r="D178" s="101">
        <v>731.1</v>
      </c>
      <c r="E178" s="42">
        <v>134.08000000000001</v>
      </c>
      <c r="F178" s="43">
        <f t="shared" si="74"/>
        <v>1313.9840000000002</v>
      </c>
      <c r="G178" s="39">
        <f t="shared" si="75"/>
        <v>582.88400000000013</v>
      </c>
      <c r="H178" s="54">
        <v>15028</v>
      </c>
      <c r="I178" s="119">
        <f t="shared" si="76"/>
        <v>8759.5807520000017</v>
      </c>
      <c r="R178" s="54">
        <v>6678</v>
      </c>
      <c r="S178" s="54"/>
      <c r="W178" s="93">
        <v>723.9</v>
      </c>
      <c r="X178" s="50">
        <v>0.3113548387096774</v>
      </c>
      <c r="Y178" s="50">
        <f>X178*2918.16</f>
        <v>908.58323612903212</v>
      </c>
      <c r="Z178" s="39">
        <f>W178/X178</f>
        <v>2325</v>
      </c>
      <c r="AP178" s="93">
        <v>351</v>
      </c>
      <c r="AQ178" s="50">
        <v>0.15096774193548387</v>
      </c>
      <c r="AR178" s="50">
        <v>351</v>
      </c>
      <c r="AS178" s="50">
        <f t="shared" si="73"/>
        <v>2325</v>
      </c>
      <c r="BI178" s="148">
        <v>2644</v>
      </c>
      <c r="BJ178" s="149">
        <v>2644</v>
      </c>
      <c r="BK178" s="152"/>
      <c r="BQ178" s="39">
        <v>6.54</v>
      </c>
      <c r="BR178" s="39">
        <f t="shared" si="78"/>
        <v>64.091999999999999</v>
      </c>
      <c r="BU178" s="149">
        <v>27840</v>
      </c>
      <c r="BV178" s="150"/>
      <c r="BX178" s="100"/>
      <c r="BZ178" s="39" t="s">
        <v>277</v>
      </c>
      <c r="CB178" s="51"/>
      <c r="CC178" s="52"/>
      <c r="CK178" s="54">
        <v>653</v>
      </c>
      <c r="CL178" s="149">
        <v>625</v>
      </c>
      <c r="CV178" s="149">
        <v>5771</v>
      </c>
      <c r="DE178" s="163"/>
      <c r="DF178" s="43"/>
      <c r="DG178" s="39">
        <v>1.1027200781420301</v>
      </c>
      <c r="DH178" s="39">
        <f t="shared" si="71"/>
        <v>10.806656765791896</v>
      </c>
      <c r="DI178" s="39">
        <f t="shared" si="72"/>
        <v>5.3384884423011965</v>
      </c>
    </row>
    <row r="179" spans="1:131" x14ac:dyDescent="0.2">
      <c r="A179" s="36">
        <v>1668</v>
      </c>
      <c r="B179" s="88">
        <v>9.8000000000000007</v>
      </c>
      <c r="D179" s="101">
        <v>433.3</v>
      </c>
      <c r="E179" s="42">
        <v>103.02</v>
      </c>
      <c r="F179" s="43">
        <f t="shared" si="74"/>
        <v>1009.596</v>
      </c>
      <c r="G179" s="39">
        <f t="shared" si="75"/>
        <v>576.29600000000005</v>
      </c>
      <c r="H179" s="54">
        <v>32609</v>
      </c>
      <c r="I179" s="119">
        <f t="shared" si="76"/>
        <v>18792.436264000004</v>
      </c>
      <c r="R179" s="54">
        <v>14231</v>
      </c>
      <c r="S179" s="54"/>
      <c r="W179" s="93">
        <v>548.4</v>
      </c>
      <c r="X179" s="50">
        <v>0.23587096774193547</v>
      </c>
      <c r="Y179" s="50">
        <f>X179*2918.16</f>
        <v>688.30922322580636</v>
      </c>
      <c r="Z179" s="39">
        <f>W179/X179</f>
        <v>2325</v>
      </c>
      <c r="AP179" s="93">
        <v>330.3</v>
      </c>
      <c r="AQ179" s="50">
        <v>0.14206451612903226</v>
      </c>
      <c r="AR179" s="50">
        <v>330.3</v>
      </c>
      <c r="AS179" s="50">
        <f t="shared" si="73"/>
        <v>2325</v>
      </c>
      <c r="BI179" s="148">
        <v>12380</v>
      </c>
      <c r="BJ179" s="149">
        <v>12380</v>
      </c>
      <c r="BK179" s="152"/>
      <c r="BQ179" s="39">
        <v>6.13</v>
      </c>
      <c r="BR179" s="39">
        <f t="shared" si="78"/>
        <v>60.074000000000005</v>
      </c>
      <c r="BU179" s="149">
        <v>26110</v>
      </c>
      <c r="BV179" s="150"/>
      <c r="BX179" s="101">
        <v>171.1</v>
      </c>
      <c r="BY179" s="39">
        <f t="shared" ref="BY179:BY198" si="79">BX179/1040</f>
        <v>0.16451923076923075</v>
      </c>
      <c r="BZ179" s="39" t="s">
        <v>277</v>
      </c>
      <c r="CB179" s="51"/>
      <c r="CC179" s="52"/>
      <c r="CK179" s="54">
        <v>3837</v>
      </c>
      <c r="CL179" s="149">
        <v>3637</v>
      </c>
      <c r="CV179" s="149">
        <v>21851</v>
      </c>
      <c r="DE179" s="163"/>
      <c r="DF179" s="43"/>
      <c r="DG179" s="39">
        <v>0.65574975787239498</v>
      </c>
      <c r="DH179" s="39">
        <f t="shared" si="71"/>
        <v>6.4263476271494708</v>
      </c>
      <c r="DI179" s="39">
        <f t="shared" si="72"/>
        <v>3.1746157278118385</v>
      </c>
    </row>
    <row r="180" spans="1:131" x14ac:dyDescent="0.2">
      <c r="A180" s="36">
        <v>1669</v>
      </c>
      <c r="B180" s="88">
        <v>9.8000000000000007</v>
      </c>
      <c r="D180" s="101">
        <v>518.9</v>
      </c>
      <c r="E180" s="42">
        <v>82.34</v>
      </c>
      <c r="F180" s="43">
        <f t="shared" si="74"/>
        <v>806.93200000000013</v>
      </c>
      <c r="G180" s="39">
        <f t="shared" si="75"/>
        <v>288.03200000000015</v>
      </c>
      <c r="H180" s="54">
        <v>35133</v>
      </c>
      <c r="I180" s="119">
        <f t="shared" si="76"/>
        <v>10119.428256000005</v>
      </c>
      <c r="L180" s="39">
        <v>142.33000000000001</v>
      </c>
      <c r="M180" s="39">
        <f>L180*B180</f>
        <v>1394.8340000000003</v>
      </c>
      <c r="O180" s="44">
        <v>122.73</v>
      </c>
      <c r="P180" s="44">
        <f>O180*B180</f>
        <v>1202.7540000000001</v>
      </c>
      <c r="R180" s="54">
        <v>13201</v>
      </c>
      <c r="S180" s="54"/>
      <c r="W180" s="93">
        <v>423.2</v>
      </c>
      <c r="X180" s="50">
        <v>0.18202150537634409</v>
      </c>
      <c r="Y180" s="50">
        <f>X180*2918.16</f>
        <v>531.16787612903227</v>
      </c>
      <c r="Z180" s="39">
        <f>W180/X180</f>
        <v>2325</v>
      </c>
      <c r="AP180" s="93">
        <v>273.2</v>
      </c>
      <c r="AQ180" s="50">
        <v>0.11750537634408602</v>
      </c>
      <c r="AR180" s="50">
        <v>273.2</v>
      </c>
      <c r="AS180" s="50">
        <f t="shared" si="73"/>
        <v>2325</v>
      </c>
      <c r="BI180" s="148">
        <v>13631</v>
      </c>
      <c r="BJ180" s="149">
        <v>13631</v>
      </c>
      <c r="BK180" s="152"/>
      <c r="BQ180" s="39">
        <v>5.69</v>
      </c>
      <c r="BR180" s="39">
        <f t="shared" si="78"/>
        <v>55.762000000000008</v>
      </c>
      <c r="BU180" s="149">
        <v>3617</v>
      </c>
      <c r="BV180" s="150"/>
      <c r="BX180" s="101">
        <v>133.5</v>
      </c>
      <c r="BY180" s="39">
        <f t="shared" si="79"/>
        <v>0.1283653846153846</v>
      </c>
      <c r="BZ180" s="39" t="s">
        <v>277</v>
      </c>
      <c r="CB180" s="51"/>
      <c r="CC180" s="52"/>
      <c r="CD180" s="39">
        <v>137.16999999999999</v>
      </c>
      <c r="CE180" s="39">
        <f>CD180*B180</f>
        <v>1344.2660000000001</v>
      </c>
      <c r="CF180" s="39">
        <f>CE180/12000</f>
        <v>0.11202216666666667</v>
      </c>
      <c r="CG180" s="39">
        <f>BY180-CF180</f>
        <v>1.6343217948717931E-2</v>
      </c>
      <c r="CK180" s="54">
        <v>2980</v>
      </c>
      <c r="CL180" s="149">
        <v>2654</v>
      </c>
      <c r="CN180" s="93">
        <v>37.299999999999997</v>
      </c>
      <c r="CO180" s="39">
        <v>284</v>
      </c>
      <c r="CP180" s="39">
        <f>CO180*B180</f>
        <v>2783.2000000000003</v>
      </c>
      <c r="CV180" s="149">
        <v>19636</v>
      </c>
      <c r="DE180" s="163"/>
      <c r="DF180" s="43"/>
      <c r="DG180" s="39">
        <v>0.64140807719479465</v>
      </c>
      <c r="DH180" s="39">
        <f t="shared" si="71"/>
        <v>6.2857991565089879</v>
      </c>
      <c r="DI180" s="39">
        <f t="shared" si="72"/>
        <v>3.10518478331544</v>
      </c>
      <c r="DJ180" s="39">
        <v>0.59</v>
      </c>
      <c r="DK180" s="39">
        <f>DJ180*B180</f>
        <v>5.782</v>
      </c>
      <c r="DL180" s="39">
        <f>DK180*0.494</f>
        <v>2.8563079999999998</v>
      </c>
      <c r="DV180" s="39">
        <v>47.5</v>
      </c>
      <c r="DW180" s="39">
        <f>((DV180*B180)/100)*0.494</f>
        <v>2.2995700000000001</v>
      </c>
      <c r="DZ180" s="39">
        <v>0.78</v>
      </c>
      <c r="EA180" s="39">
        <f>(DZ180*B180)*0.494</f>
        <v>3.7761360000000006</v>
      </c>
    </row>
    <row r="181" spans="1:131" x14ac:dyDescent="0.2">
      <c r="A181" s="36">
        <v>1670</v>
      </c>
      <c r="B181" s="88">
        <v>9.8000000000000007</v>
      </c>
      <c r="D181" s="101">
        <v>610</v>
      </c>
      <c r="E181" s="42">
        <v>84.41</v>
      </c>
      <c r="F181" s="43">
        <f t="shared" si="74"/>
        <v>827.21800000000007</v>
      </c>
      <c r="G181" s="39">
        <f t="shared" si="75"/>
        <v>217.21800000000007</v>
      </c>
      <c r="H181" s="54">
        <v>26304</v>
      </c>
      <c r="I181" s="119">
        <f t="shared" si="76"/>
        <v>5713.7022720000014</v>
      </c>
      <c r="R181" s="54">
        <v>14584</v>
      </c>
      <c r="S181" s="54"/>
      <c r="W181" s="93">
        <v>546.1</v>
      </c>
      <c r="X181" s="50">
        <v>0.23488172043010755</v>
      </c>
      <c r="Y181" s="50">
        <f>X181*2918.16</f>
        <v>685.42244129032258</v>
      </c>
      <c r="Z181" s="39">
        <f>W181/X181</f>
        <v>2325</v>
      </c>
      <c r="AP181" s="93">
        <v>355.6</v>
      </c>
      <c r="AQ181" s="50">
        <v>0.1529462365591398</v>
      </c>
      <c r="AR181" s="50">
        <v>355.6</v>
      </c>
      <c r="AS181" s="50">
        <f t="shared" si="73"/>
        <v>2325</v>
      </c>
      <c r="BI181" s="148">
        <v>21509</v>
      </c>
      <c r="BJ181" s="149">
        <v>21509</v>
      </c>
      <c r="BK181" s="152"/>
      <c r="BU181" s="149">
        <v>0</v>
      </c>
      <c r="BV181" s="150"/>
      <c r="BX181" s="101">
        <v>206.6</v>
      </c>
      <c r="BY181" s="39">
        <f t="shared" si="79"/>
        <v>0.19865384615384615</v>
      </c>
      <c r="BZ181" s="39" t="s">
        <v>277</v>
      </c>
      <c r="CB181" s="51">
        <v>0.19855039637599092</v>
      </c>
      <c r="CC181" s="51">
        <v>0.11133631666666666</v>
      </c>
      <c r="CJ181" s="53">
        <f>BY181-CB181</f>
        <v>1.0344977785523013E-4</v>
      </c>
      <c r="CK181" s="54">
        <v>1192</v>
      </c>
      <c r="CL181" s="149">
        <v>1195</v>
      </c>
      <c r="CN181" s="93">
        <v>33.200000000000003</v>
      </c>
      <c r="CV181" s="149">
        <v>18081</v>
      </c>
      <c r="DE181" s="163"/>
      <c r="DF181" s="43"/>
      <c r="DG181" s="39">
        <v>0.46656996822043384</v>
      </c>
      <c r="DH181" s="39">
        <f t="shared" si="71"/>
        <v>4.5723856885602521</v>
      </c>
      <c r="DI181" s="39">
        <f t="shared" si="72"/>
        <v>2.2587585301487647</v>
      </c>
    </row>
    <row r="182" spans="1:131" x14ac:dyDescent="0.2">
      <c r="A182" s="36">
        <v>1671</v>
      </c>
      <c r="B182" s="88">
        <v>9.8000000000000007</v>
      </c>
      <c r="D182" s="101">
        <v>723</v>
      </c>
      <c r="E182" s="42">
        <v>95.59</v>
      </c>
      <c r="F182" s="43">
        <f t="shared" si="74"/>
        <v>936.78200000000015</v>
      </c>
      <c r="G182" s="39">
        <f t="shared" si="75"/>
        <v>213.78200000000015</v>
      </c>
      <c r="H182" s="54">
        <v>23531</v>
      </c>
      <c r="I182" s="119">
        <f t="shared" si="76"/>
        <v>5030.5042420000036</v>
      </c>
      <c r="L182" s="39">
        <v>137.19999999999999</v>
      </c>
      <c r="M182" s="39">
        <f>L182*B182</f>
        <v>1344.56</v>
      </c>
      <c r="O182" s="44">
        <v>127.4</v>
      </c>
      <c r="P182" s="44">
        <f>O182*B182</f>
        <v>1248.5200000000002</v>
      </c>
      <c r="R182" s="54">
        <v>11072</v>
      </c>
      <c r="S182" s="54"/>
      <c r="X182" s="39" t="s">
        <v>277</v>
      </c>
      <c r="Y182" s="50"/>
      <c r="AP182" s="93">
        <v>359.8</v>
      </c>
      <c r="AQ182" s="50">
        <v>0.15475268817204302</v>
      </c>
      <c r="AR182" s="50">
        <v>359.8</v>
      </c>
      <c r="AS182" s="50">
        <f t="shared" si="73"/>
        <v>2325</v>
      </c>
      <c r="BI182" s="148">
        <v>11659</v>
      </c>
      <c r="BJ182" s="149">
        <v>11659</v>
      </c>
      <c r="BK182" s="152"/>
      <c r="BQ182" s="39">
        <v>5.94</v>
      </c>
      <c r="BR182" s="39">
        <f t="shared" ref="BR182:BR188" si="80">BQ182*B182</f>
        <v>58.21200000000001</v>
      </c>
      <c r="BU182" s="149">
        <v>31900</v>
      </c>
      <c r="BV182" s="150"/>
      <c r="BX182" s="101">
        <v>137.80000000000001</v>
      </c>
      <c r="BY182" s="39">
        <f t="shared" si="79"/>
        <v>0.13250000000000001</v>
      </c>
      <c r="BZ182" s="39" t="s">
        <v>277</v>
      </c>
      <c r="CB182" s="51">
        <v>0.22061155152887885</v>
      </c>
      <c r="CC182" s="52"/>
      <c r="CD182" s="39">
        <v>153.5</v>
      </c>
      <c r="CE182" s="39">
        <f>CD182*B182</f>
        <v>1504.3000000000002</v>
      </c>
      <c r="CF182" s="39">
        <f>CE182/12000</f>
        <v>0.12535833333333335</v>
      </c>
      <c r="CG182" s="39">
        <f>BY182-CF182</f>
        <v>7.1416666666666573E-3</v>
      </c>
      <c r="CJ182" s="53">
        <f>BY182-CB182</f>
        <v>-8.811155152887884E-2</v>
      </c>
      <c r="CK182" s="54">
        <v>3072</v>
      </c>
      <c r="CL182" s="149">
        <v>2807</v>
      </c>
      <c r="CO182" s="39">
        <v>273</v>
      </c>
      <c r="CP182" s="39">
        <f>CO182*B182</f>
        <v>2675.4</v>
      </c>
      <c r="CV182" s="149">
        <v>33738</v>
      </c>
      <c r="DE182" s="163"/>
      <c r="DF182" s="43"/>
      <c r="DG182" s="39">
        <v>0.42658418715611157</v>
      </c>
      <c r="DH182" s="39">
        <f t="shared" si="71"/>
        <v>4.1805250341298938</v>
      </c>
      <c r="DI182" s="39">
        <f t="shared" si="72"/>
        <v>2.0651793668601677</v>
      </c>
      <c r="DJ182" s="39">
        <v>0.43</v>
      </c>
      <c r="DK182" s="39">
        <f>DJ182*B182</f>
        <v>4.2140000000000004</v>
      </c>
      <c r="DL182" s="39">
        <f>DK182*0.494</f>
        <v>2.0817160000000001</v>
      </c>
      <c r="DV182" s="39">
        <v>42.5</v>
      </c>
      <c r="DW182" s="39">
        <f>((DV182*B182)/100)*0.494</f>
        <v>2.0575100000000006</v>
      </c>
      <c r="DZ182" s="39">
        <v>0.63</v>
      </c>
      <c r="EA182" s="39">
        <f>(DZ182*B182)*0.494</f>
        <v>3.0499560000000003</v>
      </c>
    </row>
    <row r="183" spans="1:131" x14ac:dyDescent="0.2">
      <c r="A183" s="36">
        <v>1672</v>
      </c>
      <c r="B183" s="88">
        <v>9.8000000000000007</v>
      </c>
      <c r="D183" s="101">
        <v>657.5</v>
      </c>
      <c r="E183" s="42">
        <v>130.55000000000001</v>
      </c>
      <c r="F183" s="43">
        <f t="shared" si="74"/>
        <v>1279.3900000000001</v>
      </c>
      <c r="G183" s="39">
        <f t="shared" si="75"/>
        <v>621.8900000000001</v>
      </c>
      <c r="H183" s="54">
        <v>7097</v>
      </c>
      <c r="I183" s="119">
        <f t="shared" si="76"/>
        <v>4413.5533300000006</v>
      </c>
      <c r="L183" s="39">
        <v>183.58</v>
      </c>
      <c r="M183" s="39">
        <f>L183*B183</f>
        <v>1799.0840000000003</v>
      </c>
      <c r="R183" s="54">
        <v>2316</v>
      </c>
      <c r="S183" s="54"/>
      <c r="W183" s="93">
        <v>504.6</v>
      </c>
      <c r="X183" s="50">
        <v>0.21703225806451615</v>
      </c>
      <c r="Y183" s="50">
        <f t="shared" ref="Y183:Y204" si="81">X183*2918.16</f>
        <v>633.33485419354838</v>
      </c>
      <c r="Z183" s="39">
        <f t="shared" ref="Z183:Z204" si="82">W183/X183</f>
        <v>2325</v>
      </c>
      <c r="AP183" s="93">
        <v>323.39999999999998</v>
      </c>
      <c r="AQ183" s="50">
        <v>0.13909677419354838</v>
      </c>
      <c r="AR183" s="50">
        <v>323.39999999999998</v>
      </c>
      <c r="AS183" s="50">
        <f t="shared" si="73"/>
        <v>2325</v>
      </c>
      <c r="BI183" s="148">
        <v>4839</v>
      </c>
      <c r="BJ183" s="149">
        <v>4839</v>
      </c>
      <c r="BK183" s="152"/>
      <c r="BQ183" s="39">
        <v>6.5</v>
      </c>
      <c r="BR183" s="39">
        <f t="shared" si="80"/>
        <v>63.7</v>
      </c>
      <c r="BU183" s="149">
        <v>7888</v>
      </c>
      <c r="BV183" s="150"/>
      <c r="BX183" s="101">
        <v>150</v>
      </c>
      <c r="BY183" s="39">
        <f t="shared" si="79"/>
        <v>0.14423076923076922</v>
      </c>
      <c r="BZ183" s="39" t="s">
        <v>277</v>
      </c>
      <c r="CB183" s="51">
        <v>0.19855039637599092</v>
      </c>
      <c r="CC183" s="51">
        <v>0.12459083333333335</v>
      </c>
      <c r="CD183" s="39">
        <v>129.38</v>
      </c>
      <c r="CE183" s="39">
        <f>CD183*B183</f>
        <v>1267.924</v>
      </c>
      <c r="CF183" s="39">
        <f>CE183/12000</f>
        <v>0.10566033333333333</v>
      </c>
      <c r="CG183" s="39">
        <f>BY183-CF183</f>
        <v>3.857043589743589E-2</v>
      </c>
      <c r="CH183" s="53">
        <f>CC183-CF183</f>
        <v>1.8930500000000017E-2</v>
      </c>
      <c r="CJ183" s="53">
        <f>BY183-CB183</f>
        <v>-5.4319627145221705E-2</v>
      </c>
      <c r="CK183" s="54">
        <v>731</v>
      </c>
      <c r="CL183" s="149">
        <v>621</v>
      </c>
      <c r="CO183" s="39">
        <v>427</v>
      </c>
      <c r="CP183" s="39">
        <f>CO183*B183</f>
        <v>4184.6000000000004</v>
      </c>
      <c r="CQ183" s="39">
        <v>29.2</v>
      </c>
      <c r="CV183" s="149">
        <v>5592</v>
      </c>
      <c r="DE183" s="163"/>
      <c r="DF183" s="43"/>
      <c r="DG183" s="39">
        <v>0.41512381535918252</v>
      </c>
      <c r="DH183" s="39">
        <f t="shared" si="71"/>
        <v>4.0682133905199889</v>
      </c>
      <c r="DI183" s="39">
        <f t="shared" si="72"/>
        <v>2.0096974149168743</v>
      </c>
      <c r="DJ183" s="39">
        <v>0.5</v>
      </c>
      <c r="DK183" s="39">
        <f>DJ183*B183</f>
        <v>4.9000000000000004</v>
      </c>
      <c r="DL183" s="39">
        <f>DK183*0.494</f>
        <v>2.4206000000000003</v>
      </c>
      <c r="DV183" s="39">
        <v>41.25</v>
      </c>
      <c r="DW183" s="39">
        <f>((DV183*B183)/100)*0.494</f>
        <v>1.9969950000000003</v>
      </c>
      <c r="DZ183" s="39">
        <v>0.63</v>
      </c>
      <c r="EA183" s="39">
        <f>(DZ183*B183)*0.494</f>
        <v>3.0499560000000003</v>
      </c>
    </row>
    <row r="184" spans="1:131" x14ac:dyDescent="0.2">
      <c r="A184" s="36">
        <v>1673</v>
      </c>
      <c r="B184" s="88">
        <v>9.8000000000000007</v>
      </c>
      <c r="D184" s="101">
        <v>720.1</v>
      </c>
      <c r="E184" s="42">
        <v>133.9</v>
      </c>
      <c r="F184" s="43">
        <f t="shared" si="74"/>
        <v>1312.2200000000003</v>
      </c>
      <c r="G184" s="39">
        <f t="shared" si="75"/>
        <v>592.12000000000023</v>
      </c>
      <c r="H184" s="54">
        <v>7195</v>
      </c>
      <c r="I184" s="119">
        <f t="shared" si="76"/>
        <v>4260.3034000000016</v>
      </c>
      <c r="R184" s="54">
        <v>5472</v>
      </c>
      <c r="S184" s="54"/>
      <c r="W184" s="93">
        <v>367.2</v>
      </c>
      <c r="X184" s="50">
        <v>0.15793548387096773</v>
      </c>
      <c r="Y184" s="50">
        <f t="shared" si="81"/>
        <v>460.88101161290319</v>
      </c>
      <c r="Z184" s="39">
        <f t="shared" si="82"/>
        <v>2325</v>
      </c>
      <c r="AP184" s="93">
        <v>207.4</v>
      </c>
      <c r="AQ184" s="50">
        <v>8.9204301075268819E-2</v>
      </c>
      <c r="AR184" s="50">
        <v>207.4</v>
      </c>
      <c r="AS184" s="50">
        <f t="shared" si="73"/>
        <v>2325</v>
      </c>
      <c r="BI184" s="148">
        <v>5622</v>
      </c>
      <c r="BJ184" s="149">
        <v>5622</v>
      </c>
      <c r="BK184" s="152"/>
      <c r="BQ184" s="39">
        <v>6.5</v>
      </c>
      <c r="BR184" s="39">
        <f t="shared" si="80"/>
        <v>63.7</v>
      </c>
      <c r="BU184" s="149">
        <v>1051</v>
      </c>
      <c r="BV184" s="150"/>
      <c r="BX184" s="100"/>
      <c r="BZ184" s="39" t="s">
        <v>277</v>
      </c>
      <c r="CB184" s="51"/>
      <c r="CC184" s="51">
        <v>0.10501343333333334</v>
      </c>
      <c r="CK184" s="54">
        <v>89</v>
      </c>
      <c r="CL184" s="149">
        <v>87</v>
      </c>
      <c r="CV184" s="149">
        <v>2537</v>
      </c>
      <c r="DE184" s="163"/>
      <c r="DF184" s="43"/>
      <c r="DG184" s="39">
        <v>0.39698829827864018</v>
      </c>
      <c r="DH184" s="39">
        <f t="shared" si="71"/>
        <v>3.8904853231306742</v>
      </c>
      <c r="DI184" s="39">
        <f t="shared" si="72"/>
        <v>1.9218997496265531</v>
      </c>
    </row>
    <row r="185" spans="1:131" x14ac:dyDescent="0.2">
      <c r="A185" s="36">
        <v>1674</v>
      </c>
      <c r="B185" s="88">
        <v>9.8000000000000007</v>
      </c>
      <c r="D185" s="101">
        <v>948.2</v>
      </c>
      <c r="E185" s="42">
        <v>157.97</v>
      </c>
      <c r="F185" s="43">
        <f t="shared" si="74"/>
        <v>1548.106</v>
      </c>
      <c r="G185" s="39">
        <f t="shared" si="75"/>
        <v>599.90599999999995</v>
      </c>
      <c r="H185" s="54">
        <v>22265</v>
      </c>
      <c r="I185" s="119">
        <f t="shared" si="76"/>
        <v>13356.907089999999</v>
      </c>
      <c r="L185" s="39">
        <v>217.23</v>
      </c>
      <c r="M185" s="39">
        <f>L185*B185</f>
        <v>2128.8540000000003</v>
      </c>
      <c r="O185" s="44">
        <v>207.76</v>
      </c>
      <c r="P185" s="44">
        <f>O185*B185</f>
        <v>2036.048</v>
      </c>
      <c r="R185" s="54">
        <v>13238</v>
      </c>
      <c r="S185" s="54"/>
      <c r="W185" s="93">
        <v>445.4</v>
      </c>
      <c r="X185" s="50">
        <v>0.19156989247311826</v>
      </c>
      <c r="Y185" s="50">
        <f t="shared" si="81"/>
        <v>559.03159741935474</v>
      </c>
      <c r="Z185" s="39">
        <f t="shared" si="82"/>
        <v>2325</v>
      </c>
      <c r="AP185" s="93">
        <v>388.3</v>
      </c>
      <c r="AQ185" s="50">
        <v>0.16701075268817206</v>
      </c>
      <c r="AR185" s="50">
        <v>388.3</v>
      </c>
      <c r="AS185" s="50">
        <f t="shared" si="73"/>
        <v>2325</v>
      </c>
      <c r="BI185" s="148">
        <v>8420</v>
      </c>
      <c r="BJ185" s="149">
        <v>8420</v>
      </c>
      <c r="BK185" s="152"/>
      <c r="BQ185" s="39">
        <v>6.27</v>
      </c>
      <c r="BR185" s="39">
        <f t="shared" si="80"/>
        <v>61.445999999999998</v>
      </c>
      <c r="BU185" s="149">
        <v>18982</v>
      </c>
      <c r="BV185" s="150"/>
      <c r="BX185" s="100"/>
      <c r="BZ185" s="39" t="s">
        <v>277</v>
      </c>
      <c r="CB185" s="51"/>
      <c r="CC185" s="52"/>
      <c r="CD185" s="39">
        <v>275</v>
      </c>
      <c r="CE185" s="39">
        <f>CD185*B185</f>
        <v>2695</v>
      </c>
      <c r="CF185" s="39">
        <f>CE185/12000</f>
        <v>0.22458333333333333</v>
      </c>
      <c r="CK185" s="54">
        <v>1912</v>
      </c>
      <c r="CL185" s="149">
        <v>1873</v>
      </c>
      <c r="CO185" s="39">
        <v>476</v>
      </c>
      <c r="CP185" s="39">
        <f>CO185*B185</f>
        <v>4664.8</v>
      </c>
      <c r="CV185" s="149">
        <v>7849</v>
      </c>
      <c r="DE185" s="163"/>
      <c r="DF185" s="43"/>
      <c r="DG185" s="39">
        <v>0.44693222783681857</v>
      </c>
      <c r="DH185" s="39">
        <f t="shared" si="71"/>
        <v>4.3799358328008227</v>
      </c>
      <c r="DI185" s="39">
        <f t="shared" si="72"/>
        <v>2.1636883014036066</v>
      </c>
      <c r="DJ185" s="39">
        <v>0.43</v>
      </c>
      <c r="DK185" s="39">
        <f>DJ185*B185</f>
        <v>4.2140000000000004</v>
      </c>
      <c r="DL185" s="39">
        <f>DK185*0.494</f>
        <v>2.0817160000000001</v>
      </c>
      <c r="DV185" s="39">
        <v>39</v>
      </c>
      <c r="DW185" s="39">
        <f>((DV185*B185)/100)*0.494</f>
        <v>1.8880680000000003</v>
      </c>
      <c r="DZ185" s="39">
        <v>0.6</v>
      </c>
      <c r="EA185" s="39">
        <f>(DZ185*B185)*0.494</f>
        <v>2.9047199999999997</v>
      </c>
    </row>
    <row r="186" spans="1:131" x14ac:dyDescent="0.2">
      <c r="A186" s="36">
        <v>1675</v>
      </c>
      <c r="B186" s="88">
        <v>9.8000000000000007</v>
      </c>
      <c r="D186" s="101">
        <v>1240.4000000000001</v>
      </c>
      <c r="E186" s="42">
        <v>216.68</v>
      </c>
      <c r="F186" s="43">
        <f t="shared" si="74"/>
        <v>2123.4640000000004</v>
      </c>
      <c r="G186" s="39">
        <f t="shared" si="75"/>
        <v>883.06400000000031</v>
      </c>
      <c r="H186" s="54">
        <v>17814</v>
      </c>
      <c r="I186" s="119">
        <f t="shared" si="76"/>
        <v>15730.902096000005</v>
      </c>
      <c r="L186" s="39">
        <v>255.5</v>
      </c>
      <c r="M186" s="39">
        <f>L186*B186</f>
        <v>2503.9</v>
      </c>
      <c r="O186" s="44">
        <v>238</v>
      </c>
      <c r="P186" s="44">
        <f>O186*B186</f>
        <v>2332.4</v>
      </c>
      <c r="R186" s="54">
        <v>8856</v>
      </c>
      <c r="S186" s="54"/>
      <c r="W186" s="93">
        <v>936.5</v>
      </c>
      <c r="X186" s="50">
        <v>0.40279569892473116</v>
      </c>
      <c r="Y186" s="50">
        <f t="shared" si="81"/>
        <v>1175.4222967741935</v>
      </c>
      <c r="Z186" s="39">
        <f t="shared" si="82"/>
        <v>2325</v>
      </c>
      <c r="AP186" s="93">
        <v>434.6</v>
      </c>
      <c r="AQ186" s="50">
        <v>0.18692473118279571</v>
      </c>
      <c r="AR186" s="50">
        <v>434.6</v>
      </c>
      <c r="AS186" s="50">
        <f t="shared" si="73"/>
        <v>2325</v>
      </c>
      <c r="BI186" s="148">
        <v>3754</v>
      </c>
      <c r="BJ186" s="149">
        <v>3754</v>
      </c>
      <c r="BK186" s="152"/>
      <c r="BQ186" s="39">
        <v>6.38</v>
      </c>
      <c r="BR186" s="39">
        <f t="shared" si="80"/>
        <v>62.524000000000001</v>
      </c>
      <c r="BU186" s="149">
        <v>10103</v>
      </c>
      <c r="BV186" s="150"/>
      <c r="BX186" s="101">
        <v>138.30000000000001</v>
      </c>
      <c r="BY186" s="39">
        <f t="shared" si="79"/>
        <v>0.13298076923076924</v>
      </c>
      <c r="BZ186" s="39" t="s">
        <v>277</v>
      </c>
      <c r="CB186" s="51">
        <v>0.22061155152887885</v>
      </c>
      <c r="CC186" s="51">
        <v>0.22320833333333334</v>
      </c>
      <c r="CD186" s="39">
        <v>156</v>
      </c>
      <c r="CE186" s="39">
        <f>CD186*B186</f>
        <v>1528.8000000000002</v>
      </c>
      <c r="CF186" s="39">
        <f>CE186/12000</f>
        <v>0.12740000000000001</v>
      </c>
      <c r="CG186" s="39">
        <f>BY186-CF186</f>
        <v>5.5807692307692225E-3</v>
      </c>
      <c r="CH186" s="53">
        <f>CC186-CF186</f>
        <v>9.5808333333333329E-2</v>
      </c>
      <c r="CJ186" s="53">
        <f>BY186-CB186</f>
        <v>-8.7630782298109611E-2</v>
      </c>
      <c r="CK186" s="54">
        <v>2163</v>
      </c>
      <c r="CL186" s="149">
        <v>1927</v>
      </c>
      <c r="CO186" s="39">
        <v>402</v>
      </c>
      <c r="CP186" s="39">
        <f>CO186*B186</f>
        <v>3939.6000000000004</v>
      </c>
      <c r="CV186" s="149">
        <v>6426</v>
      </c>
      <c r="DE186" s="163"/>
      <c r="DF186" s="43"/>
      <c r="DG186" s="39">
        <v>0.40968934228210058</v>
      </c>
      <c r="DH186" s="39">
        <f t="shared" si="71"/>
        <v>4.0149555543645858</v>
      </c>
      <c r="DI186" s="39">
        <f t="shared" si="72"/>
        <v>1.9833880438561053</v>
      </c>
      <c r="DJ186" s="39">
        <v>0.35</v>
      </c>
      <c r="DK186" s="39">
        <f>DJ186*B186</f>
        <v>3.43</v>
      </c>
      <c r="DL186" s="39">
        <f>DK186*0.494</f>
        <v>1.69442</v>
      </c>
      <c r="DV186" s="39">
        <v>38</v>
      </c>
      <c r="DW186" s="39">
        <f>((DV186*B186)/100)*0.494</f>
        <v>1.8396560000000002</v>
      </c>
      <c r="DZ186" s="39">
        <v>0.55000000000000004</v>
      </c>
      <c r="EA186" s="39">
        <f>(DZ186*B186)*0.494</f>
        <v>2.6626600000000002</v>
      </c>
    </row>
    <row r="187" spans="1:131" x14ac:dyDescent="0.2">
      <c r="A187" s="36">
        <v>1676</v>
      </c>
      <c r="B187" s="88">
        <v>9.8000000000000007</v>
      </c>
      <c r="D187" s="101">
        <v>1282.2</v>
      </c>
      <c r="E187" s="43">
        <v>187.72</v>
      </c>
      <c r="F187" s="43">
        <f t="shared" si="74"/>
        <v>1839.6560000000002</v>
      </c>
      <c r="G187" s="39">
        <f t="shared" si="75"/>
        <v>557.45600000000013</v>
      </c>
      <c r="H187" s="54">
        <v>17679</v>
      </c>
      <c r="I187" s="119">
        <f t="shared" si="76"/>
        <v>9855.2646240000013</v>
      </c>
      <c r="L187" s="39">
        <v>238</v>
      </c>
      <c r="M187" s="39">
        <f>L187*B187</f>
        <v>2332.4</v>
      </c>
      <c r="R187" s="54">
        <v>5463</v>
      </c>
      <c r="S187" s="54"/>
      <c r="W187" s="93">
        <v>889.1</v>
      </c>
      <c r="X187" s="50">
        <v>0.38240860215053762</v>
      </c>
      <c r="Y187" s="50">
        <f t="shared" si="81"/>
        <v>1115.9294864516128</v>
      </c>
      <c r="Z187" s="39">
        <f t="shared" si="82"/>
        <v>2325</v>
      </c>
      <c r="AP187" s="93">
        <v>413</v>
      </c>
      <c r="AQ187" s="50">
        <v>0.17763440860215055</v>
      </c>
      <c r="AR187" s="50">
        <v>413</v>
      </c>
      <c r="AS187" s="50">
        <f t="shared" si="73"/>
        <v>2325</v>
      </c>
      <c r="BI187" s="148">
        <v>3701</v>
      </c>
      <c r="BJ187" s="149">
        <v>3701</v>
      </c>
      <c r="BK187" s="152"/>
      <c r="BQ187" s="39">
        <v>6.75</v>
      </c>
      <c r="BR187" s="39">
        <f t="shared" si="80"/>
        <v>66.150000000000006</v>
      </c>
      <c r="BU187" s="149">
        <v>25707</v>
      </c>
      <c r="BV187" s="150"/>
      <c r="BX187" s="101">
        <v>138.80000000000001</v>
      </c>
      <c r="BY187" s="39">
        <f t="shared" si="79"/>
        <v>0.13346153846153846</v>
      </c>
      <c r="BZ187" s="39" t="s">
        <v>277</v>
      </c>
      <c r="CB187" s="51">
        <v>0.19855039637599092</v>
      </c>
      <c r="CC187" s="51">
        <v>0.12662000000000001</v>
      </c>
      <c r="CD187" s="39">
        <v>132</v>
      </c>
      <c r="CE187" s="39">
        <f>CD187*B187</f>
        <v>1293.6000000000001</v>
      </c>
      <c r="CF187" s="39">
        <f>CE187/12000</f>
        <v>0.10780000000000001</v>
      </c>
      <c r="CG187" s="39">
        <f>BY187-CF187</f>
        <v>2.5661538461538458E-2</v>
      </c>
      <c r="CH187" s="53">
        <f>CC187-CF187</f>
        <v>1.8820000000000003E-2</v>
      </c>
      <c r="CJ187" s="53">
        <f>BY187-CB187</f>
        <v>-6.5088857914452458E-2</v>
      </c>
      <c r="CK187" s="54">
        <v>736</v>
      </c>
      <c r="CL187" s="149">
        <v>555</v>
      </c>
      <c r="CO187" s="39">
        <v>402</v>
      </c>
      <c r="CP187" s="39">
        <f>CO187*B187</f>
        <v>3939.6000000000004</v>
      </c>
      <c r="CV187" s="149">
        <v>5697</v>
      </c>
      <c r="DE187" s="163"/>
      <c r="DF187" s="43"/>
      <c r="DG187" s="39">
        <v>0.33705485700971771</v>
      </c>
      <c r="DH187" s="39">
        <f t="shared" si="71"/>
        <v>3.3031375986952338</v>
      </c>
      <c r="DI187" s="39">
        <f t="shared" si="72"/>
        <v>1.6317499737554455</v>
      </c>
      <c r="DJ187" s="39">
        <v>0.34</v>
      </c>
      <c r="DK187" s="39">
        <f>DJ187*B187</f>
        <v>3.3320000000000003</v>
      </c>
      <c r="DL187" s="39">
        <f>DK187*0.494</f>
        <v>1.6460080000000001</v>
      </c>
      <c r="DV187" s="39">
        <v>40.5</v>
      </c>
      <c r="DW187" s="39">
        <f>((DV187*B187)/100)*0.494</f>
        <v>1.9606860000000002</v>
      </c>
      <c r="DZ187" s="39">
        <v>0.55000000000000004</v>
      </c>
      <c r="EA187" s="39">
        <f>(DZ187*B187)*0.494</f>
        <v>2.6626600000000002</v>
      </c>
    </row>
    <row r="188" spans="1:131" x14ac:dyDescent="0.2">
      <c r="A188" s="36">
        <v>1677</v>
      </c>
      <c r="B188" s="88">
        <v>9.8000000000000007</v>
      </c>
      <c r="D188" s="101">
        <v>1029.2</v>
      </c>
      <c r="E188" s="42">
        <v>153.65</v>
      </c>
      <c r="F188" s="43">
        <f t="shared" si="74"/>
        <v>1505.7700000000002</v>
      </c>
      <c r="G188" s="39">
        <f t="shared" si="75"/>
        <v>476.57000000000016</v>
      </c>
      <c r="H188" s="54">
        <v>28979</v>
      </c>
      <c r="I188" s="119">
        <f t="shared" si="76"/>
        <v>13810.522030000006</v>
      </c>
      <c r="L188" s="39">
        <v>187.25</v>
      </c>
      <c r="M188" s="39">
        <f>L188*B188</f>
        <v>1835.0500000000002</v>
      </c>
      <c r="R188" s="54">
        <v>8410</v>
      </c>
      <c r="S188" s="54"/>
      <c r="W188" s="93">
        <v>720.9</v>
      </c>
      <c r="X188" s="50">
        <v>0.31006451612903224</v>
      </c>
      <c r="Y188" s="50">
        <f t="shared" si="81"/>
        <v>904.81786838709672</v>
      </c>
      <c r="Z188" s="39">
        <f t="shared" si="82"/>
        <v>2325</v>
      </c>
      <c r="AP188" s="93">
        <v>446.7</v>
      </c>
      <c r="AQ188" s="50">
        <v>0.19212903225806452</v>
      </c>
      <c r="AR188" s="50">
        <v>446.7</v>
      </c>
      <c r="AS188" s="50">
        <f t="shared" si="73"/>
        <v>2325</v>
      </c>
      <c r="BI188" s="148">
        <v>5204</v>
      </c>
      <c r="BJ188" s="149">
        <v>5204</v>
      </c>
      <c r="BK188" s="152"/>
      <c r="BQ188" s="39">
        <v>6.5</v>
      </c>
      <c r="BR188" s="39">
        <f t="shared" si="80"/>
        <v>63.7</v>
      </c>
      <c r="BU188" s="149">
        <v>18205</v>
      </c>
      <c r="BV188" s="150"/>
      <c r="BX188" s="101">
        <v>131.6</v>
      </c>
      <c r="BY188" s="39">
        <f t="shared" si="79"/>
        <v>0.12653846153846154</v>
      </c>
      <c r="BZ188" s="39">
        <v>14.5</v>
      </c>
      <c r="CA188" s="39">
        <f t="shared" ref="CA188:CA198" si="83">(BZ188*B188)/833</f>
        <v>0.17058823529411768</v>
      </c>
      <c r="CB188" s="51"/>
      <c r="CC188" s="51">
        <v>0.10714</v>
      </c>
      <c r="CD188" s="39">
        <v>123</v>
      </c>
      <c r="CE188" s="39">
        <f>CD188*B188</f>
        <v>1205.4000000000001</v>
      </c>
      <c r="CF188" s="39">
        <f>CE188/12000</f>
        <v>0.10045000000000001</v>
      </c>
      <c r="CG188" s="39">
        <f>BY188-CF188</f>
        <v>2.6088461538461533E-2</v>
      </c>
      <c r="CH188" s="53">
        <f>CC188-CF188</f>
        <v>6.6899999999999876E-3</v>
      </c>
      <c r="CI188" s="39">
        <f t="shared" ref="CI188:CI198" si="84">BY188-CA188</f>
        <v>-4.4049773755656135E-2</v>
      </c>
      <c r="CK188" s="54">
        <v>2461</v>
      </c>
      <c r="CL188" s="149">
        <v>2434</v>
      </c>
      <c r="CO188" s="39">
        <v>351</v>
      </c>
      <c r="CP188" s="39">
        <f>CO188*B188</f>
        <v>3439.8</v>
      </c>
      <c r="CQ188" s="39">
        <v>40.049999999999997</v>
      </c>
      <c r="CV188" s="149">
        <v>4868</v>
      </c>
      <c r="DE188" s="163"/>
      <c r="DF188" s="43"/>
      <c r="DG188" s="39">
        <v>0.28179777243805859</v>
      </c>
      <c r="DH188" s="39">
        <f t="shared" si="71"/>
        <v>2.7616181698929743</v>
      </c>
      <c r="DI188" s="39">
        <f t="shared" si="72"/>
        <v>1.3642393759271292</v>
      </c>
      <c r="DJ188" s="39">
        <v>0.28999999999999998</v>
      </c>
      <c r="DK188" s="39">
        <f>DJ188*B188</f>
        <v>2.8420000000000001</v>
      </c>
      <c r="DL188" s="39">
        <f>DK188*0.494</f>
        <v>1.403948</v>
      </c>
      <c r="DV188" s="39">
        <v>41</v>
      </c>
      <c r="DW188" s="39">
        <f>((DV188*B188)/100)*0.494</f>
        <v>1.9848919999999999</v>
      </c>
      <c r="DZ188" s="39">
        <v>0.59</v>
      </c>
      <c r="EA188" s="39">
        <f>(DZ188*B188)*0.494</f>
        <v>2.8563079999999998</v>
      </c>
    </row>
    <row r="189" spans="1:131" x14ac:dyDescent="0.2">
      <c r="A189" s="36">
        <v>1678</v>
      </c>
      <c r="B189" s="88">
        <v>9.8000000000000007</v>
      </c>
      <c r="D189" s="101">
        <v>664.5</v>
      </c>
      <c r="E189" s="42">
        <v>122.65</v>
      </c>
      <c r="F189" s="43">
        <f t="shared" si="74"/>
        <v>1201.9700000000003</v>
      </c>
      <c r="G189" s="39">
        <f t="shared" si="75"/>
        <v>537.47000000000025</v>
      </c>
      <c r="H189" s="54">
        <v>25675</v>
      </c>
      <c r="I189" s="119">
        <f t="shared" si="76"/>
        <v>13799.542250000008</v>
      </c>
      <c r="R189" s="54">
        <v>14457</v>
      </c>
      <c r="S189" s="54"/>
      <c r="W189" s="93">
        <v>557.70000000000005</v>
      </c>
      <c r="X189" s="50">
        <v>0.2398709677419355</v>
      </c>
      <c r="Y189" s="50">
        <f t="shared" si="81"/>
        <v>699.98186322580648</v>
      </c>
      <c r="Z189" s="39">
        <f t="shared" si="82"/>
        <v>2325</v>
      </c>
      <c r="AP189" s="93">
        <v>353.1</v>
      </c>
      <c r="AQ189" s="50">
        <v>0.15187096774193548</v>
      </c>
      <c r="AR189" s="50">
        <v>353.1</v>
      </c>
      <c r="AS189" s="50">
        <f t="shared" si="73"/>
        <v>2325</v>
      </c>
      <c r="BI189" s="148">
        <v>3463</v>
      </c>
      <c r="BJ189" s="149">
        <v>3463</v>
      </c>
      <c r="BK189" s="152"/>
      <c r="BU189" s="149">
        <v>54097</v>
      </c>
      <c r="BV189" s="150"/>
      <c r="BX189" s="101">
        <v>139.5</v>
      </c>
      <c r="BY189" s="39">
        <f t="shared" si="79"/>
        <v>0.13413461538461538</v>
      </c>
      <c r="BZ189" s="39">
        <v>14</v>
      </c>
      <c r="CA189" s="39">
        <f t="shared" si="83"/>
        <v>0.1647058823529412</v>
      </c>
      <c r="CB189" s="51">
        <v>0.18531370328425822</v>
      </c>
      <c r="CC189" s="51">
        <v>9.9834999999999993E-2</v>
      </c>
      <c r="CI189" s="39">
        <f t="shared" si="84"/>
        <v>-3.0571266968325822E-2</v>
      </c>
      <c r="CJ189" s="53">
        <f>BY189-CB189</f>
        <v>-5.1179087899642844E-2</v>
      </c>
      <c r="CK189" s="54">
        <v>2081</v>
      </c>
      <c r="CL189" s="149">
        <v>2121</v>
      </c>
      <c r="CQ189" s="39">
        <v>36.04</v>
      </c>
      <c r="CV189" s="149">
        <v>7951</v>
      </c>
      <c r="DE189" s="163"/>
      <c r="DF189" s="43"/>
      <c r="DG189" s="39">
        <v>0.2590353250560703</v>
      </c>
      <c r="DH189" s="39">
        <f t="shared" si="71"/>
        <v>2.5385461855494893</v>
      </c>
      <c r="DI189" s="39">
        <f t="shared" si="72"/>
        <v>1.2540418156614477</v>
      </c>
    </row>
    <row r="190" spans="1:131" x14ac:dyDescent="0.2">
      <c r="A190" s="36">
        <v>1679</v>
      </c>
      <c r="B190" s="88">
        <v>9.8000000000000007</v>
      </c>
      <c r="D190" s="101">
        <v>625.70000000000005</v>
      </c>
      <c r="E190" s="43">
        <v>95.58</v>
      </c>
      <c r="F190" s="43">
        <f t="shared" si="74"/>
        <v>936.68400000000008</v>
      </c>
      <c r="G190" s="39">
        <f t="shared" si="75"/>
        <v>310.98400000000004</v>
      </c>
      <c r="H190" s="54">
        <v>40216</v>
      </c>
      <c r="I190" s="119">
        <f t="shared" si="76"/>
        <v>12506.532544000002</v>
      </c>
      <c r="L190" s="39">
        <v>169.4</v>
      </c>
      <c r="M190" s="39">
        <f>L190*B190</f>
        <v>1660.1200000000001</v>
      </c>
      <c r="O190" s="44">
        <v>152.25</v>
      </c>
      <c r="P190" s="44">
        <f>O190*B190</f>
        <v>1492.0500000000002</v>
      </c>
      <c r="R190" s="54">
        <v>12012</v>
      </c>
      <c r="S190" s="54"/>
      <c r="W190" s="93">
        <v>624.79999999999995</v>
      </c>
      <c r="X190" s="50">
        <v>0.26873118279569891</v>
      </c>
      <c r="Y190" s="50">
        <f t="shared" si="81"/>
        <v>784.20058838709667</v>
      </c>
      <c r="Z190" s="39">
        <f t="shared" si="82"/>
        <v>2325</v>
      </c>
      <c r="AP190" s="93">
        <v>375.6</v>
      </c>
      <c r="AQ190" s="50">
        <v>0.16154838709677422</v>
      </c>
      <c r="AR190" s="50">
        <v>375.6</v>
      </c>
      <c r="AS190" s="50">
        <f t="shared" si="73"/>
        <v>2325</v>
      </c>
      <c r="BI190" s="148">
        <v>7868</v>
      </c>
      <c r="BJ190" s="149">
        <v>7868</v>
      </c>
      <c r="BK190" s="152"/>
      <c r="BQ190" s="39">
        <v>5.38</v>
      </c>
      <c r="BR190" s="39">
        <f>BQ190*B190</f>
        <v>52.724000000000004</v>
      </c>
      <c r="BU190" s="149">
        <v>21818</v>
      </c>
      <c r="BV190" s="150"/>
      <c r="BX190" s="101">
        <v>149</v>
      </c>
      <c r="BY190" s="39">
        <f t="shared" si="79"/>
        <v>0.14326923076923076</v>
      </c>
      <c r="BZ190" s="39">
        <v>14</v>
      </c>
      <c r="CA190" s="39">
        <f t="shared" si="83"/>
        <v>0.1647058823529412</v>
      </c>
      <c r="CB190" s="51">
        <v>0.19855039637599092</v>
      </c>
      <c r="CC190" s="52"/>
      <c r="CD190" s="39">
        <v>115</v>
      </c>
      <c r="CE190" s="39">
        <f>CD190*B190</f>
        <v>1127</v>
      </c>
      <c r="CF190" s="39">
        <f>CE190/12000</f>
        <v>9.3916666666666662E-2</v>
      </c>
      <c r="CG190" s="39">
        <f>BY190-CF190</f>
        <v>4.9352564102564098E-2</v>
      </c>
      <c r="CI190" s="39">
        <f t="shared" si="84"/>
        <v>-2.1436651583710442E-2</v>
      </c>
      <c r="CJ190" s="53">
        <f>BY190-CB190</f>
        <v>-5.5281165606760163E-2</v>
      </c>
      <c r="CK190" s="54">
        <v>2789</v>
      </c>
      <c r="CL190" s="149">
        <v>3038</v>
      </c>
      <c r="CO190" s="39">
        <v>273</v>
      </c>
      <c r="CP190" s="39">
        <f>CO190*B190</f>
        <v>2675.4</v>
      </c>
      <c r="CV190" s="149">
        <v>22935</v>
      </c>
      <c r="DE190" s="163"/>
      <c r="DF190" s="43"/>
      <c r="DG190" s="39">
        <v>0.32409288675990044</v>
      </c>
      <c r="DH190" s="39">
        <f t="shared" si="71"/>
        <v>3.1761102902470246</v>
      </c>
      <c r="DI190" s="39">
        <f t="shared" si="72"/>
        <v>1.5689984833820301</v>
      </c>
      <c r="DJ190" s="39">
        <v>0.34</v>
      </c>
      <c r="DK190" s="39">
        <f>DJ190*B190</f>
        <v>3.3320000000000003</v>
      </c>
      <c r="DL190" s="39">
        <f>DK190*0.494</f>
        <v>1.6460080000000001</v>
      </c>
      <c r="DV190" s="39">
        <v>42.25</v>
      </c>
      <c r="DW190" s="39">
        <f>((DV190*B190)/100)*0.494</f>
        <v>2.045407</v>
      </c>
      <c r="DZ190" s="39">
        <v>0.68</v>
      </c>
      <c r="EA190" s="39">
        <f>(DZ190*B190)*0.494</f>
        <v>3.2920160000000003</v>
      </c>
    </row>
    <row r="191" spans="1:131" x14ac:dyDescent="0.2">
      <c r="A191" s="36">
        <v>1680</v>
      </c>
      <c r="B191" s="88">
        <v>9.8000000000000007</v>
      </c>
      <c r="D191" s="101">
        <v>554.70000000000005</v>
      </c>
      <c r="E191" s="42">
        <v>85.02</v>
      </c>
      <c r="F191" s="43">
        <f t="shared" si="74"/>
        <v>833.19600000000003</v>
      </c>
      <c r="G191" s="39">
        <f t="shared" si="75"/>
        <v>278.49599999999998</v>
      </c>
      <c r="H191" s="54">
        <v>41472</v>
      </c>
      <c r="I191" s="119">
        <f t="shared" si="76"/>
        <v>11549.786112</v>
      </c>
      <c r="R191" s="54">
        <v>13191</v>
      </c>
      <c r="S191" s="54">
        <v>8970</v>
      </c>
      <c r="T191" s="45">
        <f>(S191/R191)*100</f>
        <v>68.000909711166699</v>
      </c>
      <c r="W191" s="93">
        <v>480.6</v>
      </c>
      <c r="X191" s="50">
        <v>0.17517769272826683</v>
      </c>
      <c r="Y191" s="50">
        <f t="shared" si="81"/>
        <v>511.19653581191909</v>
      </c>
      <c r="Z191" s="39">
        <f t="shared" si="82"/>
        <v>2743.5</v>
      </c>
      <c r="AP191" s="93">
        <v>403.1</v>
      </c>
      <c r="AQ191" s="50">
        <v>0.14692910515764535</v>
      </c>
      <c r="AR191" s="50">
        <v>403.1</v>
      </c>
      <c r="AS191" s="50">
        <f t="shared" si="73"/>
        <v>2743.5</v>
      </c>
      <c r="BI191" s="148">
        <v>10708</v>
      </c>
      <c r="BJ191" s="149">
        <v>10708</v>
      </c>
      <c r="BK191" s="152"/>
      <c r="BU191" s="149">
        <v>40040</v>
      </c>
      <c r="BV191" s="150"/>
      <c r="BX191" s="101">
        <v>145</v>
      </c>
      <c r="BY191" s="39">
        <f t="shared" si="79"/>
        <v>0.13942307692307693</v>
      </c>
      <c r="BZ191" s="39">
        <v>14</v>
      </c>
      <c r="CA191" s="39">
        <f t="shared" si="83"/>
        <v>0.1647058823529412</v>
      </c>
      <c r="CB191" s="52"/>
      <c r="CC191" s="51">
        <v>9.3341666666666684E-2</v>
      </c>
      <c r="CI191" s="39">
        <f t="shared" si="84"/>
        <v>-2.5282805429864275E-2</v>
      </c>
      <c r="CK191" s="54">
        <v>3511</v>
      </c>
      <c r="CL191" s="149">
        <v>3600</v>
      </c>
      <c r="CV191" s="149">
        <v>22717</v>
      </c>
      <c r="DE191" s="163"/>
      <c r="DF191" s="43"/>
      <c r="DG191" s="39">
        <v>0.34693444165691528</v>
      </c>
      <c r="DH191" s="39">
        <f t="shared" si="71"/>
        <v>3.3999575282377701</v>
      </c>
      <c r="DI191" s="39">
        <f t="shared" si="72"/>
        <v>1.6795790189494584</v>
      </c>
    </row>
    <row r="192" spans="1:131" x14ac:dyDescent="0.2">
      <c r="A192" s="36">
        <v>1681</v>
      </c>
      <c r="B192" s="88">
        <v>9.61</v>
      </c>
      <c r="D192" s="101">
        <v>610</v>
      </c>
      <c r="E192" s="43">
        <v>88.23</v>
      </c>
      <c r="F192" s="43">
        <f t="shared" si="74"/>
        <v>847.89030000000002</v>
      </c>
      <c r="G192" s="39">
        <f t="shared" si="75"/>
        <v>237.89030000000002</v>
      </c>
      <c r="H192" s="54">
        <v>47317</v>
      </c>
      <c r="I192" s="119">
        <f t="shared" si="76"/>
        <v>11256.255325100001</v>
      </c>
      <c r="L192" s="39">
        <v>140</v>
      </c>
      <c r="M192" s="39">
        <f>L192*B192</f>
        <v>1345.3999999999999</v>
      </c>
      <c r="O192" s="44">
        <v>112</v>
      </c>
      <c r="P192" s="44">
        <f>O192*B192</f>
        <v>1076.32</v>
      </c>
      <c r="R192" s="54">
        <v>15052</v>
      </c>
      <c r="S192" s="54"/>
      <c r="W192" s="93">
        <v>453.8</v>
      </c>
      <c r="X192" s="50">
        <v>0.16540914889739383</v>
      </c>
      <c r="Y192" s="50">
        <f t="shared" si="81"/>
        <v>482.69036194641876</v>
      </c>
      <c r="Z192" s="39">
        <f t="shared" si="82"/>
        <v>2743.5</v>
      </c>
      <c r="AP192" s="93">
        <v>384.5</v>
      </c>
      <c r="AQ192" s="50">
        <v>0.14014944414069619</v>
      </c>
      <c r="AR192" s="50">
        <v>384.5</v>
      </c>
      <c r="AS192" s="50">
        <f t="shared" si="73"/>
        <v>2743.5</v>
      </c>
      <c r="BI192" s="148">
        <v>20737</v>
      </c>
      <c r="BJ192" s="149">
        <v>20737</v>
      </c>
      <c r="BK192" s="152"/>
      <c r="BU192" s="149">
        <v>10652</v>
      </c>
      <c r="BV192" s="150"/>
      <c r="BX192" s="101">
        <v>109</v>
      </c>
      <c r="BY192" s="39">
        <f t="shared" si="79"/>
        <v>0.10480769230769231</v>
      </c>
      <c r="BZ192" s="39">
        <v>14</v>
      </c>
      <c r="CA192" s="39">
        <f t="shared" si="83"/>
        <v>0.16151260504201681</v>
      </c>
      <c r="CB192" s="52"/>
      <c r="CC192" s="52"/>
      <c r="CI192" s="39">
        <f t="shared" si="84"/>
        <v>-5.67049127343245E-2</v>
      </c>
      <c r="CK192" s="54">
        <v>3575</v>
      </c>
      <c r="CL192" s="149">
        <v>3670</v>
      </c>
      <c r="CQ192" s="39">
        <v>30.04</v>
      </c>
      <c r="CV192" s="149">
        <v>20432</v>
      </c>
      <c r="DE192" s="163"/>
      <c r="DF192" s="43"/>
      <c r="DG192" s="39">
        <v>0.32848137542631273</v>
      </c>
      <c r="DH192" s="39">
        <f t="shared" si="71"/>
        <v>3.1567060178468651</v>
      </c>
      <c r="DI192" s="39">
        <f t="shared" si="72"/>
        <v>1.5594127728163514</v>
      </c>
    </row>
    <row r="193" spans="1:131" x14ac:dyDescent="0.2">
      <c r="A193" s="36">
        <v>1682</v>
      </c>
      <c r="B193" s="88">
        <v>9.61</v>
      </c>
      <c r="D193" s="101">
        <v>718.9</v>
      </c>
      <c r="E193" s="42">
        <v>97.85</v>
      </c>
      <c r="F193" s="43">
        <f t="shared" si="74"/>
        <v>940.33849999999984</v>
      </c>
      <c r="G193" s="39">
        <f t="shared" si="75"/>
        <v>221.43849999999986</v>
      </c>
      <c r="H193" s="54">
        <v>45620</v>
      </c>
      <c r="I193" s="119">
        <f t="shared" si="76"/>
        <v>10102.024369999994</v>
      </c>
      <c r="L193" s="39">
        <v>146.30000000000001</v>
      </c>
      <c r="M193" s="39">
        <f>L193*B193</f>
        <v>1405.943</v>
      </c>
      <c r="O193" s="44">
        <v>136.5</v>
      </c>
      <c r="P193" s="44">
        <f>O193*B193</f>
        <v>1311.7649999999999</v>
      </c>
      <c r="R193" s="54">
        <v>18628</v>
      </c>
      <c r="S193" s="54"/>
      <c r="W193" s="93">
        <v>640.79999999999995</v>
      </c>
      <c r="X193" s="50">
        <v>0.23357025697102241</v>
      </c>
      <c r="Y193" s="50">
        <f t="shared" si="81"/>
        <v>681.59538108255867</v>
      </c>
      <c r="Z193" s="39">
        <f t="shared" si="82"/>
        <v>2743.5</v>
      </c>
      <c r="AP193" s="93">
        <v>456.6</v>
      </c>
      <c r="AQ193" s="50">
        <v>0.16642974302897759</v>
      </c>
      <c r="AR193" s="50">
        <v>456.6</v>
      </c>
      <c r="AS193" s="50">
        <f t="shared" si="73"/>
        <v>2743.5</v>
      </c>
      <c r="BI193" s="148">
        <v>20548</v>
      </c>
      <c r="BJ193" s="149">
        <v>20548</v>
      </c>
      <c r="BK193" s="152"/>
      <c r="BQ193" s="39">
        <v>5.5</v>
      </c>
      <c r="BR193" s="39">
        <f>BQ193*B193</f>
        <v>52.854999999999997</v>
      </c>
      <c r="BU193" s="149">
        <v>16324</v>
      </c>
      <c r="BV193" s="150"/>
      <c r="BX193" s="101">
        <v>115.7</v>
      </c>
      <c r="BY193" s="39">
        <f t="shared" si="79"/>
        <v>0.11125</v>
      </c>
      <c r="BZ193" s="39">
        <v>14</v>
      </c>
      <c r="CA193" s="39">
        <f t="shared" si="83"/>
        <v>0.16151260504201681</v>
      </c>
      <c r="CB193" s="52"/>
      <c r="CC193" s="52"/>
      <c r="CD193" s="39">
        <v>100</v>
      </c>
      <c r="CE193" s="39">
        <f>CD193*B193</f>
        <v>961</v>
      </c>
      <c r="CF193" s="39">
        <f>CE193/12000</f>
        <v>8.008333333333334E-2</v>
      </c>
      <c r="CG193" s="39">
        <f>BY193-CF193</f>
        <v>3.1166666666666662E-2</v>
      </c>
      <c r="CI193" s="39">
        <f t="shared" si="84"/>
        <v>-5.0262605042016809E-2</v>
      </c>
      <c r="CK193" s="54">
        <v>2226</v>
      </c>
      <c r="CL193" s="149">
        <v>2213</v>
      </c>
      <c r="CO193" s="39">
        <v>240</v>
      </c>
      <c r="CP193" s="39">
        <f>CO193*B193</f>
        <v>2306.3999999999996</v>
      </c>
      <c r="CV193" s="149">
        <v>21820</v>
      </c>
      <c r="DE193" s="163"/>
      <c r="DF193" s="43"/>
      <c r="DG193" s="39">
        <v>0.29075885229796683</v>
      </c>
      <c r="DH193" s="39">
        <f t="shared" ref="DH193:DH214" si="85">DG193*B193</f>
        <v>2.7941925705834612</v>
      </c>
      <c r="DI193" s="39">
        <f t="shared" ref="DI193:DI214" si="86">DH193*0.494</f>
        <v>1.3803311298682297</v>
      </c>
      <c r="DJ193" s="39">
        <v>0.28000000000000003</v>
      </c>
      <c r="DK193" s="39">
        <f>DJ193*B193</f>
        <v>2.6908000000000003</v>
      </c>
      <c r="DL193" s="39">
        <f>DK193*0.494</f>
        <v>1.3292552000000002</v>
      </c>
      <c r="DV193" s="39">
        <v>39.5</v>
      </c>
      <c r="DW193" s="39">
        <f>((DV193*B193)/100)*0.494</f>
        <v>1.8751992999999998</v>
      </c>
      <c r="DZ193" s="39">
        <v>0.53</v>
      </c>
      <c r="EA193" s="39">
        <f>(DZ193*B193)*0.494</f>
        <v>2.5160901999999998</v>
      </c>
    </row>
    <row r="194" spans="1:131" x14ac:dyDescent="0.2">
      <c r="A194" s="36">
        <v>1683</v>
      </c>
      <c r="B194" s="88">
        <v>9.61</v>
      </c>
      <c r="D194" s="101">
        <v>699.8</v>
      </c>
      <c r="E194" s="42">
        <v>100.92</v>
      </c>
      <c r="F194" s="43">
        <f t="shared" si="74"/>
        <v>969.84119999999996</v>
      </c>
      <c r="G194" s="39">
        <f t="shared" si="75"/>
        <v>270.0412</v>
      </c>
      <c r="H194" s="54">
        <v>47251</v>
      </c>
      <c r="I194" s="119">
        <f t="shared" si="76"/>
        <v>12759.7167412</v>
      </c>
      <c r="L194" s="39">
        <v>133</v>
      </c>
      <c r="M194" s="39">
        <f>L194*B194</f>
        <v>1278.1299999999999</v>
      </c>
      <c r="O194" s="44">
        <v>122.5</v>
      </c>
      <c r="P194" s="44">
        <f>O194*B194</f>
        <v>1177.2249999999999</v>
      </c>
      <c r="R194" s="54">
        <v>19226</v>
      </c>
      <c r="S194" s="54"/>
      <c r="W194" s="93">
        <v>506.6</v>
      </c>
      <c r="X194" s="50">
        <v>0.18465463823583014</v>
      </c>
      <c r="Y194" s="50">
        <f t="shared" si="81"/>
        <v>538.85177911427002</v>
      </c>
      <c r="Z194" s="39">
        <f t="shared" si="82"/>
        <v>2743.5</v>
      </c>
      <c r="AP194" s="93">
        <v>272.3</v>
      </c>
      <c r="AQ194" s="50">
        <v>9.9252779296519045E-2</v>
      </c>
      <c r="AR194" s="50">
        <v>272.3</v>
      </c>
      <c r="AS194" s="50">
        <f t="shared" si="73"/>
        <v>2743.5</v>
      </c>
      <c r="BI194" s="148">
        <v>23717</v>
      </c>
      <c r="BJ194" s="149">
        <v>23717</v>
      </c>
      <c r="BK194" s="152"/>
      <c r="BN194" s="39">
        <v>6.25</v>
      </c>
      <c r="BO194" s="39">
        <f>BN194*B194</f>
        <v>60.0625</v>
      </c>
      <c r="BQ194" s="39">
        <v>4.75</v>
      </c>
      <c r="BR194" s="39">
        <f>BQ194*B194</f>
        <v>45.647499999999994</v>
      </c>
      <c r="BU194" s="149">
        <v>10992</v>
      </c>
      <c r="BV194" s="150"/>
      <c r="BX194" s="101">
        <v>127.1</v>
      </c>
      <c r="BY194" s="39">
        <f t="shared" si="79"/>
        <v>0.12221153846153845</v>
      </c>
      <c r="BZ194" s="39">
        <v>14</v>
      </c>
      <c r="CA194" s="39">
        <f t="shared" si="83"/>
        <v>0.16151260504201681</v>
      </c>
      <c r="CB194" s="52"/>
      <c r="CC194" s="51">
        <v>8.008333333333334E-2</v>
      </c>
      <c r="CI194" s="39">
        <f t="shared" si="84"/>
        <v>-3.9301066580478355E-2</v>
      </c>
      <c r="CK194" s="54">
        <v>2462</v>
      </c>
      <c r="CL194" s="149">
        <v>2658</v>
      </c>
      <c r="CO194" s="39">
        <v>240</v>
      </c>
      <c r="CP194" s="39">
        <f>CO194*B194</f>
        <v>2306.3999999999996</v>
      </c>
      <c r="CR194" s="39">
        <v>336</v>
      </c>
      <c r="CS194" s="39">
        <f>CR194*B194</f>
        <v>3228.96</v>
      </c>
      <c r="CV194" s="149">
        <v>19009</v>
      </c>
      <c r="DE194" s="163"/>
      <c r="DF194" s="43"/>
      <c r="DG194" s="39">
        <v>0.25836821994004477</v>
      </c>
      <c r="DH194" s="39">
        <f t="shared" si="85"/>
        <v>2.4829185936238303</v>
      </c>
      <c r="DI194" s="39">
        <f t="shared" si="86"/>
        <v>1.2265617852501722</v>
      </c>
      <c r="DJ194" s="39">
        <v>0.35</v>
      </c>
      <c r="DK194" s="39">
        <f>DJ194*B194</f>
        <v>3.3634999999999997</v>
      </c>
      <c r="DL194" s="39">
        <f>DK194*0.494</f>
        <v>1.6615689999999999</v>
      </c>
      <c r="DV194" s="39">
        <v>36.5</v>
      </c>
      <c r="DW194" s="39">
        <f>((DV194*B194)/100)*0.494</f>
        <v>1.7327790999999999</v>
      </c>
      <c r="DZ194" s="39">
        <v>0.5</v>
      </c>
      <c r="EA194" s="39">
        <f>(DZ194*B194)*0.494</f>
        <v>2.3736699999999997</v>
      </c>
    </row>
    <row r="195" spans="1:131" x14ac:dyDescent="0.2">
      <c r="A195" s="36">
        <v>1684</v>
      </c>
      <c r="B195" s="88">
        <v>9.61</v>
      </c>
      <c r="D195" s="101">
        <v>944.9</v>
      </c>
      <c r="E195" s="42">
        <v>121.1</v>
      </c>
      <c r="F195" s="43">
        <f t="shared" si="74"/>
        <v>1163.771</v>
      </c>
      <c r="G195" s="39">
        <f t="shared" si="75"/>
        <v>218.87099999999998</v>
      </c>
      <c r="H195" s="54">
        <v>48600</v>
      </c>
      <c r="I195" s="119">
        <f t="shared" si="76"/>
        <v>10637.1306</v>
      </c>
      <c r="R195" s="54">
        <v>25340</v>
      </c>
      <c r="S195" s="54"/>
      <c r="W195" s="93">
        <v>576.70000000000005</v>
      </c>
      <c r="X195" s="50">
        <v>0.21020594131583745</v>
      </c>
      <c r="Y195" s="50">
        <f t="shared" si="81"/>
        <v>613.41456971022421</v>
      </c>
      <c r="Z195" s="39">
        <f t="shared" si="82"/>
        <v>2743.5</v>
      </c>
      <c r="AP195" s="93">
        <v>360.4</v>
      </c>
      <c r="AQ195" s="50">
        <v>0.13136504465099325</v>
      </c>
      <c r="AR195" s="50">
        <v>360.4</v>
      </c>
      <c r="AS195" s="50">
        <f t="shared" si="73"/>
        <v>2743.5</v>
      </c>
      <c r="BI195" s="148">
        <v>16061</v>
      </c>
      <c r="BJ195" s="149">
        <v>16061</v>
      </c>
      <c r="BK195" s="152"/>
      <c r="BU195" s="149">
        <v>14563</v>
      </c>
      <c r="BV195" s="150"/>
      <c r="BX195" s="101">
        <v>134.19999999999999</v>
      </c>
      <c r="BY195" s="39">
        <f t="shared" si="79"/>
        <v>0.12903846153846152</v>
      </c>
      <c r="BZ195" s="39">
        <v>14</v>
      </c>
      <c r="CA195" s="39">
        <f t="shared" si="83"/>
        <v>0.16151260504201681</v>
      </c>
      <c r="CB195" s="52"/>
      <c r="CC195" s="52"/>
      <c r="CI195" s="39">
        <f t="shared" si="84"/>
        <v>-3.2474143503555292E-2</v>
      </c>
      <c r="CK195" s="54">
        <v>2172</v>
      </c>
      <c r="CL195" s="149">
        <v>2250</v>
      </c>
      <c r="CV195" s="149">
        <v>17012</v>
      </c>
      <c r="DE195" s="163"/>
      <c r="DF195" s="43"/>
      <c r="DG195" s="39">
        <v>0.34818529254044778</v>
      </c>
      <c r="DH195" s="39">
        <f t="shared" si="85"/>
        <v>3.3460606613137029</v>
      </c>
      <c r="DI195" s="39">
        <f t="shared" si="86"/>
        <v>1.6529539666889692</v>
      </c>
    </row>
    <row r="196" spans="1:131" x14ac:dyDescent="0.2">
      <c r="A196" s="36">
        <v>1685</v>
      </c>
      <c r="B196" s="88">
        <v>9.61</v>
      </c>
      <c r="D196" s="101">
        <v>905</v>
      </c>
      <c r="E196" s="42">
        <v>120.71</v>
      </c>
      <c r="F196" s="43">
        <f t="shared" si="74"/>
        <v>1160.0230999999999</v>
      </c>
      <c r="G196" s="39">
        <f t="shared" si="75"/>
        <v>255.02309999999989</v>
      </c>
      <c r="H196" s="54">
        <v>32581</v>
      </c>
      <c r="I196" s="119">
        <f t="shared" si="76"/>
        <v>8308.9076210999956</v>
      </c>
      <c r="R196" s="54">
        <v>22285</v>
      </c>
      <c r="S196" s="54"/>
      <c r="W196" s="93">
        <v>845.8</v>
      </c>
      <c r="X196" s="50">
        <v>0.30829232731911788</v>
      </c>
      <c r="Y196" s="50">
        <f t="shared" si="81"/>
        <v>899.646337889557</v>
      </c>
      <c r="Z196" s="39">
        <f t="shared" si="82"/>
        <v>2743.5</v>
      </c>
      <c r="AP196" s="93">
        <v>404.9</v>
      </c>
      <c r="AQ196" s="50">
        <v>0.14758520138509204</v>
      </c>
      <c r="AR196" s="50">
        <v>404.9</v>
      </c>
      <c r="AS196" s="50">
        <f t="shared" si="73"/>
        <v>2743.4999999999995</v>
      </c>
      <c r="BI196" s="148">
        <v>14158</v>
      </c>
      <c r="BJ196" s="149">
        <v>14158</v>
      </c>
      <c r="BK196" s="152"/>
      <c r="BU196" s="149">
        <v>12076</v>
      </c>
      <c r="BV196" s="150"/>
      <c r="BX196" s="101">
        <v>120.5</v>
      </c>
      <c r="BY196" s="39">
        <f t="shared" si="79"/>
        <v>0.11586538461538462</v>
      </c>
      <c r="BZ196" s="39">
        <v>14</v>
      </c>
      <c r="CA196" s="39">
        <f t="shared" si="83"/>
        <v>0.16151260504201681</v>
      </c>
      <c r="CB196" s="52"/>
      <c r="CC196" s="52"/>
      <c r="CI196" s="39">
        <f t="shared" si="84"/>
        <v>-4.564722042663219E-2</v>
      </c>
      <c r="CK196" s="54">
        <v>3778</v>
      </c>
      <c r="CL196" s="149">
        <v>3708</v>
      </c>
      <c r="CQ196" s="39">
        <v>31.45</v>
      </c>
      <c r="CV196" s="149">
        <v>25643</v>
      </c>
      <c r="DE196" s="163"/>
      <c r="DF196" s="43"/>
      <c r="DG196" s="39">
        <v>0.37940485384414541</v>
      </c>
      <c r="DH196" s="39">
        <f t="shared" si="85"/>
        <v>3.646080645442237</v>
      </c>
      <c r="DI196" s="39">
        <f t="shared" si="86"/>
        <v>1.801163838848465</v>
      </c>
    </row>
    <row r="197" spans="1:131" x14ac:dyDescent="0.2">
      <c r="A197" s="36">
        <v>1686</v>
      </c>
      <c r="B197" s="88">
        <v>9.61</v>
      </c>
      <c r="D197" s="101">
        <v>539.29999999999995</v>
      </c>
      <c r="E197" s="42">
        <v>107.39</v>
      </c>
      <c r="F197" s="43">
        <f t="shared" si="74"/>
        <v>1032.0179000000001</v>
      </c>
      <c r="G197" s="39">
        <f t="shared" si="75"/>
        <v>492.7179000000001</v>
      </c>
      <c r="H197" s="54">
        <v>35985</v>
      </c>
      <c r="I197" s="119">
        <f t="shared" si="76"/>
        <v>17730.4536315</v>
      </c>
      <c r="L197" s="39">
        <v>154</v>
      </c>
      <c r="M197" s="39">
        <f>L197*B197</f>
        <v>1479.9399999999998</v>
      </c>
      <c r="O197" s="44">
        <v>140</v>
      </c>
      <c r="P197" s="44">
        <f>O197*B197</f>
        <v>1345.3999999999999</v>
      </c>
      <c r="R197" s="54">
        <v>17758</v>
      </c>
      <c r="S197" s="54"/>
      <c r="W197" s="93">
        <v>426.4</v>
      </c>
      <c r="X197" s="50">
        <v>0.15542190632403863</v>
      </c>
      <c r="Y197" s="50">
        <f t="shared" si="81"/>
        <v>453.54599015855655</v>
      </c>
      <c r="Z197" s="39">
        <f t="shared" si="82"/>
        <v>2743.5</v>
      </c>
      <c r="AP197" s="93">
        <v>260.2</v>
      </c>
      <c r="AQ197" s="50">
        <v>9.4842354656460723E-2</v>
      </c>
      <c r="AR197" s="50">
        <v>260.2</v>
      </c>
      <c r="AS197" s="50">
        <f t="shared" si="73"/>
        <v>2743.5</v>
      </c>
      <c r="BI197" s="148">
        <v>13255</v>
      </c>
      <c r="BJ197" s="149">
        <v>13255</v>
      </c>
      <c r="BK197" s="152"/>
      <c r="BN197" s="39">
        <v>6.25</v>
      </c>
      <c r="BO197" s="39">
        <f>BN197*B197</f>
        <v>60.0625</v>
      </c>
      <c r="BQ197" s="39">
        <v>6</v>
      </c>
      <c r="BR197" s="39">
        <f>BQ197*B197</f>
        <v>57.66</v>
      </c>
      <c r="BU197" s="149">
        <v>3568</v>
      </c>
      <c r="BV197" s="150"/>
      <c r="BX197" s="101">
        <v>115.3</v>
      </c>
      <c r="BY197" s="39">
        <f t="shared" si="79"/>
        <v>0.11086538461538462</v>
      </c>
      <c r="BZ197" s="39">
        <v>14.5</v>
      </c>
      <c r="CA197" s="39">
        <f t="shared" si="83"/>
        <v>0.16728091236494597</v>
      </c>
      <c r="CB197" s="52"/>
      <c r="CC197" s="52"/>
      <c r="CI197" s="39">
        <f t="shared" si="84"/>
        <v>-5.6415527749561351E-2</v>
      </c>
      <c r="CK197" s="54">
        <v>5132</v>
      </c>
      <c r="CL197" s="149">
        <v>5071</v>
      </c>
      <c r="CR197" s="39">
        <v>342</v>
      </c>
      <c r="CS197" s="39">
        <f>CR197*B197</f>
        <v>3286.62</v>
      </c>
      <c r="CV197" s="149">
        <v>25932</v>
      </c>
      <c r="DE197" s="163"/>
      <c r="DF197" s="43"/>
      <c r="DG197" s="39">
        <v>0.3508475683981826</v>
      </c>
      <c r="DH197" s="39">
        <f t="shared" si="85"/>
        <v>3.3716451323065346</v>
      </c>
      <c r="DI197" s="39">
        <f t="shared" si="86"/>
        <v>1.665592695359428</v>
      </c>
      <c r="DJ197" s="39">
        <v>0.36</v>
      </c>
      <c r="DK197" s="39">
        <f>DJ197*B197</f>
        <v>3.4595999999999996</v>
      </c>
      <c r="DL197" s="39">
        <f>DK197*0.494</f>
        <v>1.7090423999999997</v>
      </c>
      <c r="DV197" s="39">
        <v>39.75</v>
      </c>
      <c r="DW197" s="39">
        <f>((DV197*B197)/100)*0.494</f>
        <v>1.8870676499999999</v>
      </c>
      <c r="DZ197" s="39">
        <v>0.43</v>
      </c>
      <c r="EA197" s="39">
        <f>(DZ197*B197)*0.494</f>
        <v>2.0413562000000001</v>
      </c>
    </row>
    <row r="198" spans="1:131" x14ac:dyDescent="0.2">
      <c r="A198" s="36">
        <v>1687</v>
      </c>
      <c r="B198" s="88">
        <v>9.61</v>
      </c>
      <c r="D198" s="101">
        <v>470.6</v>
      </c>
      <c r="E198" s="42">
        <v>88.26</v>
      </c>
      <c r="F198" s="43">
        <f t="shared" si="74"/>
        <v>848.17859999999996</v>
      </c>
      <c r="G198" s="39">
        <f t="shared" si="75"/>
        <v>377.57859999999994</v>
      </c>
      <c r="H198" s="54">
        <v>33200</v>
      </c>
      <c r="I198" s="119">
        <f t="shared" si="76"/>
        <v>12535.609519999998</v>
      </c>
      <c r="R198" s="54">
        <v>13632</v>
      </c>
      <c r="S198" s="54"/>
      <c r="W198" s="93">
        <v>398.4</v>
      </c>
      <c r="X198" s="50">
        <v>0.14521596500820119</v>
      </c>
      <c r="Y198" s="50">
        <f t="shared" si="81"/>
        <v>423.7634204483324</v>
      </c>
      <c r="Z198" s="39">
        <f t="shared" si="82"/>
        <v>2743.5</v>
      </c>
      <c r="AP198" s="93">
        <v>274.10000000000002</v>
      </c>
      <c r="AQ198" s="50">
        <v>9.990887552396574E-2</v>
      </c>
      <c r="AR198" s="50">
        <v>274.10000000000002</v>
      </c>
      <c r="AS198" s="50">
        <f t="shared" si="73"/>
        <v>2743.5</v>
      </c>
      <c r="BI198" s="148">
        <v>19894</v>
      </c>
      <c r="BJ198" s="149">
        <v>19894</v>
      </c>
      <c r="BK198" s="152"/>
      <c r="BU198" s="149">
        <v>5544</v>
      </c>
      <c r="BV198" s="150"/>
      <c r="BX198" s="101">
        <v>153.80000000000001</v>
      </c>
      <c r="BY198" s="39">
        <f t="shared" si="79"/>
        <v>0.14788461538461539</v>
      </c>
      <c r="BZ198" s="39">
        <v>15</v>
      </c>
      <c r="CA198" s="39">
        <f t="shared" si="83"/>
        <v>0.17304921968787512</v>
      </c>
      <c r="CB198" s="52"/>
      <c r="CC198" s="52"/>
      <c r="CI198" s="39">
        <f t="shared" si="84"/>
        <v>-2.516460430325973E-2</v>
      </c>
      <c r="CK198" s="54">
        <v>2723</v>
      </c>
      <c r="CL198" s="149">
        <v>2688</v>
      </c>
      <c r="CQ198" s="39">
        <v>20.62</v>
      </c>
      <c r="CV198" s="149">
        <v>16467</v>
      </c>
      <c r="DE198" s="163"/>
      <c r="DF198" s="43"/>
      <c r="DG198" s="39">
        <v>0.37001285337762213</v>
      </c>
      <c r="DH198" s="39">
        <f t="shared" si="85"/>
        <v>3.5558235209589486</v>
      </c>
      <c r="DI198" s="39">
        <f t="shared" si="86"/>
        <v>1.7565768193537206</v>
      </c>
    </row>
    <row r="199" spans="1:131" x14ac:dyDescent="0.2">
      <c r="A199" s="36">
        <v>1688</v>
      </c>
      <c r="B199" s="88">
        <v>9.61</v>
      </c>
      <c r="D199" s="101">
        <v>440.9</v>
      </c>
      <c r="E199" s="42">
        <v>83.83</v>
      </c>
      <c r="F199" s="43">
        <f t="shared" si="74"/>
        <v>805.60629999999992</v>
      </c>
      <c r="G199" s="39">
        <f t="shared" si="75"/>
        <v>364.70629999999994</v>
      </c>
      <c r="H199" s="54">
        <v>30774</v>
      </c>
      <c r="I199" s="119">
        <f t="shared" si="76"/>
        <v>11223.471676199999</v>
      </c>
      <c r="L199" s="39">
        <v>112</v>
      </c>
      <c r="M199" s="39">
        <f>L199*B199</f>
        <v>1076.32</v>
      </c>
      <c r="O199" s="44">
        <v>98</v>
      </c>
      <c r="P199" s="44">
        <f>O199*B199</f>
        <v>941.78</v>
      </c>
      <c r="R199" s="54">
        <v>12861</v>
      </c>
      <c r="S199" s="54"/>
      <c r="W199" s="93">
        <v>429.9</v>
      </c>
      <c r="X199" s="50">
        <v>0.15669764898851832</v>
      </c>
      <c r="Y199" s="50">
        <f t="shared" si="81"/>
        <v>457.2688113723346</v>
      </c>
      <c r="Z199" s="39">
        <f t="shared" si="82"/>
        <v>2743.5</v>
      </c>
      <c r="AP199" s="93">
        <v>294.3</v>
      </c>
      <c r="AQ199" s="50">
        <v>0.10727173318753418</v>
      </c>
      <c r="AR199" s="50">
        <v>294.3</v>
      </c>
      <c r="AS199" s="50">
        <f t="shared" si="73"/>
        <v>2743.5</v>
      </c>
      <c r="BI199" s="148">
        <v>16533</v>
      </c>
      <c r="BJ199" s="149">
        <v>16533</v>
      </c>
      <c r="BK199" s="152"/>
      <c r="BN199" s="39">
        <v>6.13</v>
      </c>
      <c r="BO199" s="39">
        <f>BN199*B199</f>
        <v>58.909299999999995</v>
      </c>
      <c r="BQ199" s="39">
        <v>6.88</v>
      </c>
      <c r="BR199" s="39">
        <f>BQ199*B199</f>
        <v>66.116799999999998</v>
      </c>
      <c r="BU199" s="149">
        <v>5112</v>
      </c>
      <c r="BV199" s="150"/>
      <c r="BX199" s="100"/>
      <c r="BZ199" s="39" t="s">
        <v>277</v>
      </c>
      <c r="CB199" s="52"/>
      <c r="CC199" s="52"/>
      <c r="CK199" s="54">
        <v>3911</v>
      </c>
      <c r="CL199" s="149">
        <v>3959</v>
      </c>
      <c r="CO199" s="39">
        <v>228</v>
      </c>
      <c r="CP199" s="39">
        <f>CO199*B199</f>
        <v>2191.08</v>
      </c>
      <c r="CR199" s="39">
        <v>324</v>
      </c>
      <c r="CS199" s="39">
        <f>CR199*B199</f>
        <v>3113.64</v>
      </c>
      <c r="CV199" s="149">
        <v>28188</v>
      </c>
      <c r="DE199" s="163"/>
      <c r="DF199" s="43"/>
      <c r="DG199" s="39">
        <v>0.44492346889217149</v>
      </c>
      <c r="DH199" s="39">
        <f t="shared" si="85"/>
        <v>4.2757145360537674</v>
      </c>
      <c r="DI199" s="39">
        <f t="shared" si="86"/>
        <v>2.1122029808105611</v>
      </c>
      <c r="DJ199" s="39">
        <v>0.55000000000000004</v>
      </c>
      <c r="DK199" s="39">
        <f>DJ199*B199</f>
        <v>5.2854999999999999</v>
      </c>
      <c r="DL199" s="39">
        <f>DK199*0.494</f>
        <v>2.6110370000000001</v>
      </c>
      <c r="DV199" s="39">
        <v>40</v>
      </c>
      <c r="DW199" s="39">
        <f>((DV199*B199)/100)*0.494</f>
        <v>1.898936</v>
      </c>
      <c r="DZ199" s="39">
        <v>0.53</v>
      </c>
      <c r="EA199" s="39">
        <f>(DZ199*B199)*0.494</f>
        <v>2.5160901999999998</v>
      </c>
    </row>
    <row r="200" spans="1:131" x14ac:dyDescent="0.2">
      <c r="A200" s="36">
        <v>1689</v>
      </c>
      <c r="B200" s="88">
        <v>9.61</v>
      </c>
      <c r="D200" s="101">
        <v>492.8</v>
      </c>
      <c r="E200" s="42">
        <v>99.58</v>
      </c>
      <c r="F200" s="43">
        <f t="shared" si="74"/>
        <v>956.96379999999988</v>
      </c>
      <c r="G200" s="39">
        <f t="shared" si="75"/>
        <v>464.16379999999987</v>
      </c>
      <c r="H200" s="54">
        <v>30655</v>
      </c>
      <c r="I200" s="119">
        <f t="shared" si="76"/>
        <v>14228.941288999995</v>
      </c>
      <c r="L200" s="39">
        <v>128</v>
      </c>
      <c r="M200" s="39">
        <f>L200*B200</f>
        <v>1230.08</v>
      </c>
      <c r="O200" s="44">
        <v>112</v>
      </c>
      <c r="P200" s="44">
        <f>O200*B200</f>
        <v>1076.32</v>
      </c>
      <c r="R200" s="54">
        <v>11901</v>
      </c>
      <c r="S200" s="54"/>
      <c r="W200" s="93">
        <v>490.3</v>
      </c>
      <c r="X200" s="50">
        <v>0.17871332239839621</v>
      </c>
      <c r="Y200" s="50">
        <f t="shared" si="81"/>
        <v>521.51406889010389</v>
      </c>
      <c r="Z200" s="39">
        <f t="shared" si="82"/>
        <v>2743.5</v>
      </c>
      <c r="AP200" s="93">
        <v>325.8</v>
      </c>
      <c r="AQ200" s="50">
        <v>0.11875341716785129</v>
      </c>
      <c r="AR200" s="50">
        <v>325.8</v>
      </c>
      <c r="AS200" s="50">
        <f t="shared" si="73"/>
        <v>2743.5</v>
      </c>
      <c r="BI200" s="148">
        <v>10535</v>
      </c>
      <c r="BJ200" s="149">
        <v>10535</v>
      </c>
      <c r="BK200" s="152"/>
      <c r="BU200" s="149">
        <v>759</v>
      </c>
      <c r="BV200" s="150"/>
      <c r="BX200" s="101">
        <v>153.80000000000001</v>
      </c>
      <c r="BY200" s="39">
        <f t="shared" ref="BY200:BY235" si="87">BX200/1040</f>
        <v>0.14788461538461539</v>
      </c>
      <c r="BZ200" s="39">
        <v>16</v>
      </c>
      <c r="CA200" s="39">
        <f>(BZ200*B200)/833</f>
        <v>0.18458583433373349</v>
      </c>
      <c r="CB200" s="52"/>
      <c r="CC200" s="52"/>
      <c r="CI200" s="39">
        <f>BY200-CA200</f>
        <v>-3.6701218949118097E-2</v>
      </c>
      <c r="CK200" s="54">
        <v>1677</v>
      </c>
      <c r="CL200" s="149">
        <v>1474</v>
      </c>
      <c r="CQ200" s="39">
        <v>36.11</v>
      </c>
      <c r="CV200" s="149">
        <v>2001</v>
      </c>
      <c r="DE200" s="163"/>
      <c r="DF200" s="43"/>
      <c r="DG200" s="39">
        <v>0.55735243470008655</v>
      </c>
      <c r="DH200" s="39">
        <f t="shared" si="85"/>
        <v>5.3561568974678311</v>
      </c>
      <c r="DI200" s="39">
        <f t="shared" si="86"/>
        <v>2.6459415073491086</v>
      </c>
      <c r="DJ200" s="39">
        <v>0.68</v>
      </c>
      <c r="DK200" s="39">
        <f>DJ200*B200</f>
        <v>6.5347999999999997</v>
      </c>
      <c r="DL200" s="39">
        <f>DK200*0.494</f>
        <v>3.2281911999999999</v>
      </c>
      <c r="DV200" s="39">
        <v>42.5</v>
      </c>
      <c r="DW200" s="39">
        <f>((DV200*B200)/100)*0.494</f>
        <v>2.0176194999999999</v>
      </c>
      <c r="DZ200" s="39">
        <v>0.57999999999999996</v>
      </c>
      <c r="EA200" s="39">
        <f>(DZ200*B200)*0.494</f>
        <v>2.7534571999999997</v>
      </c>
    </row>
    <row r="201" spans="1:131" x14ac:dyDescent="0.2">
      <c r="A201" s="36">
        <v>1690</v>
      </c>
      <c r="B201" s="88">
        <v>9.61</v>
      </c>
      <c r="D201" s="101">
        <v>604.20000000000005</v>
      </c>
      <c r="E201" s="42">
        <v>105.29</v>
      </c>
      <c r="F201" s="43">
        <f t="shared" si="74"/>
        <v>1011.8369</v>
      </c>
      <c r="G201" s="39">
        <f t="shared" si="75"/>
        <v>407.63689999999997</v>
      </c>
      <c r="H201" s="54">
        <v>20829</v>
      </c>
      <c r="I201" s="119">
        <f t="shared" si="76"/>
        <v>8490.6689901000009</v>
      </c>
      <c r="L201" s="39">
        <v>121.8</v>
      </c>
      <c r="M201" s="39">
        <f>L201*B201</f>
        <v>1170.4979999999998</v>
      </c>
      <c r="O201" s="44">
        <v>114.1</v>
      </c>
      <c r="P201" s="44">
        <f>O201*B201</f>
        <v>1096.501</v>
      </c>
      <c r="R201" s="54">
        <v>7372</v>
      </c>
      <c r="S201" s="54">
        <v>5252</v>
      </c>
      <c r="T201" s="45">
        <f>(S201/R201)*100</f>
        <v>71.242539338035812</v>
      </c>
      <c r="W201" s="93">
        <v>419.4</v>
      </c>
      <c r="X201" s="50">
        <v>0.15287042099507928</v>
      </c>
      <c r="Y201" s="50">
        <f t="shared" si="81"/>
        <v>446.10034773100051</v>
      </c>
      <c r="Z201" s="39">
        <f t="shared" si="82"/>
        <v>2743.5</v>
      </c>
      <c r="AP201" s="93">
        <v>342.7</v>
      </c>
      <c r="AQ201" s="50">
        <v>0.12491343174776745</v>
      </c>
      <c r="AR201" s="50">
        <v>342.7</v>
      </c>
      <c r="AS201" s="50">
        <f t="shared" si="73"/>
        <v>2743.5</v>
      </c>
      <c r="BI201" s="148">
        <v>7597</v>
      </c>
      <c r="BJ201" s="149">
        <v>7597</v>
      </c>
      <c r="BK201" s="152"/>
      <c r="BU201" s="149">
        <v>796</v>
      </c>
      <c r="BV201" s="150"/>
      <c r="BX201" s="101">
        <v>132.80000000000001</v>
      </c>
      <c r="BY201" s="39">
        <f t="shared" si="87"/>
        <v>0.12769230769230772</v>
      </c>
      <c r="BZ201" s="39" t="s">
        <v>277</v>
      </c>
      <c r="CB201" s="52"/>
      <c r="CC201" s="52"/>
      <c r="CK201" s="54">
        <v>1753</v>
      </c>
      <c r="CL201" s="149">
        <v>1704</v>
      </c>
      <c r="CV201" s="149">
        <v>2406</v>
      </c>
      <c r="DE201" s="163"/>
      <c r="DF201" s="43"/>
      <c r="DG201" s="39">
        <v>0.64515129830686246</v>
      </c>
      <c r="DH201" s="39">
        <f t="shared" si="85"/>
        <v>6.1999039767289483</v>
      </c>
      <c r="DI201" s="39">
        <f t="shared" si="86"/>
        <v>3.0627525645041005</v>
      </c>
    </row>
    <row r="202" spans="1:131" x14ac:dyDescent="0.2">
      <c r="A202" s="36">
        <v>1691</v>
      </c>
      <c r="B202" s="88">
        <v>9.61</v>
      </c>
      <c r="D202" s="101">
        <v>585.6</v>
      </c>
      <c r="E202" s="42">
        <v>113.2</v>
      </c>
      <c r="F202" s="43">
        <f t="shared" si="74"/>
        <v>1087.8519999999999</v>
      </c>
      <c r="G202" s="39">
        <f t="shared" si="75"/>
        <v>502.25199999999984</v>
      </c>
      <c r="H202" s="54">
        <v>16895</v>
      </c>
      <c r="I202" s="119">
        <f t="shared" si="76"/>
        <v>8485.5475399999978</v>
      </c>
      <c r="L202" s="39">
        <v>141.4</v>
      </c>
      <c r="M202" s="39">
        <f>L202*B202</f>
        <v>1358.854</v>
      </c>
      <c r="O202" s="44">
        <v>129.5</v>
      </c>
      <c r="P202" s="44">
        <f>O202*B202</f>
        <v>1244.4949999999999</v>
      </c>
      <c r="R202" s="54">
        <v>5385</v>
      </c>
      <c r="S202" s="54"/>
      <c r="W202" s="93">
        <v>419.4</v>
      </c>
      <c r="X202" s="50">
        <v>0.15287042099507928</v>
      </c>
      <c r="Y202" s="50">
        <f t="shared" si="81"/>
        <v>446.10034773100051</v>
      </c>
      <c r="Z202" s="39">
        <f t="shared" si="82"/>
        <v>2743.5</v>
      </c>
      <c r="AP202" s="93">
        <v>306.60000000000002</v>
      </c>
      <c r="AQ202" s="50">
        <v>0.11175505740841991</v>
      </c>
      <c r="AR202" s="50">
        <v>306.60000000000002</v>
      </c>
      <c r="AS202" s="50">
        <f t="shared" si="73"/>
        <v>2743.5</v>
      </c>
      <c r="BI202" s="148">
        <v>2853</v>
      </c>
      <c r="BJ202" s="149">
        <v>2853</v>
      </c>
      <c r="BK202" s="152"/>
      <c r="BN202" s="39">
        <v>5.5</v>
      </c>
      <c r="BO202" s="39">
        <f>BN202*B202</f>
        <v>52.854999999999997</v>
      </c>
      <c r="BQ202" s="39">
        <v>6</v>
      </c>
      <c r="BR202" s="39">
        <f>BQ202*B202</f>
        <v>57.66</v>
      </c>
      <c r="BU202" s="149">
        <v>4457</v>
      </c>
      <c r="BV202" s="150"/>
      <c r="BX202" s="101">
        <v>153.80000000000001</v>
      </c>
      <c r="BY202" s="39">
        <f t="shared" si="87"/>
        <v>0.14788461538461539</v>
      </c>
      <c r="BZ202" s="39" t="s">
        <v>277</v>
      </c>
      <c r="CB202" s="52"/>
      <c r="CC202" s="52"/>
      <c r="CD202" s="39">
        <v>180</v>
      </c>
      <c r="CE202" s="39">
        <f>CD202*B202</f>
        <v>1729.8</v>
      </c>
      <c r="CF202" s="39">
        <f>CE202/12000</f>
        <v>0.14415</v>
      </c>
      <c r="CG202" s="39">
        <f>BY202-CF202</f>
        <v>3.7346153846153918E-3</v>
      </c>
      <c r="CK202" s="54">
        <v>727</v>
      </c>
      <c r="CL202" s="149">
        <v>606</v>
      </c>
      <c r="CR202" s="39">
        <v>600</v>
      </c>
      <c r="CS202" s="39">
        <f>CR202*B202</f>
        <v>5766</v>
      </c>
      <c r="CV202" s="149">
        <v>6595</v>
      </c>
      <c r="DE202" s="163">
        <v>8.39</v>
      </c>
      <c r="DF202" s="43">
        <f>DE202*0.434</f>
        <v>3.6412600000000004</v>
      </c>
      <c r="DG202" s="39">
        <v>0.62517468035927126</v>
      </c>
      <c r="DH202" s="39">
        <f t="shared" si="85"/>
        <v>6.0079286782525969</v>
      </c>
      <c r="DI202" s="39">
        <f t="shared" si="86"/>
        <v>2.9679167670567828</v>
      </c>
      <c r="DM202" s="39">
        <f>DF202-DI202</f>
        <v>0.67334323294321763</v>
      </c>
      <c r="DV202" s="39">
        <v>46</v>
      </c>
      <c r="DW202" s="39">
        <f>((DV202*B202)/100)*0.494</f>
        <v>2.1837763999999997</v>
      </c>
      <c r="DZ202" s="39">
        <v>0.5</v>
      </c>
      <c r="EA202" s="39">
        <f>(DZ202*B202)*0.494</f>
        <v>2.3736699999999997</v>
      </c>
    </row>
    <row r="203" spans="1:131" x14ac:dyDescent="0.2">
      <c r="A203" s="36">
        <v>1692</v>
      </c>
      <c r="B203" s="88">
        <v>9.61</v>
      </c>
      <c r="D203" s="101">
        <v>670.2</v>
      </c>
      <c r="E203" s="42">
        <v>127.75</v>
      </c>
      <c r="F203" s="43">
        <f t="shared" si="74"/>
        <v>1227.6775</v>
      </c>
      <c r="G203" s="39">
        <f t="shared" si="75"/>
        <v>557.47749999999996</v>
      </c>
      <c r="H203" s="54">
        <v>21759</v>
      </c>
      <c r="I203" s="119">
        <f t="shared" si="76"/>
        <v>12130.152922499999</v>
      </c>
      <c r="L203" s="39">
        <v>137.19999999999999</v>
      </c>
      <c r="M203" s="39">
        <f>L203*B203</f>
        <v>1318.4919999999997</v>
      </c>
      <c r="O203" s="44">
        <v>126.7</v>
      </c>
      <c r="P203" s="44">
        <f>O203*B203</f>
        <v>1217.587</v>
      </c>
      <c r="R203" s="54">
        <v>7781</v>
      </c>
      <c r="S203" s="54"/>
      <c r="W203" s="93">
        <v>419.4</v>
      </c>
      <c r="X203" s="50">
        <v>0.15287042099507928</v>
      </c>
      <c r="Y203" s="50">
        <f t="shared" si="81"/>
        <v>446.10034773100051</v>
      </c>
      <c r="Z203" s="39">
        <f t="shared" si="82"/>
        <v>2743.5</v>
      </c>
      <c r="AP203" s="93">
        <v>319.5</v>
      </c>
      <c r="AQ203" s="50">
        <v>0.11645708037178787</v>
      </c>
      <c r="AR203" s="50">
        <v>319.5</v>
      </c>
      <c r="AS203" s="50">
        <f t="shared" si="73"/>
        <v>2743.5</v>
      </c>
      <c r="BI203" s="148">
        <v>5829</v>
      </c>
      <c r="BJ203" s="149">
        <v>5829</v>
      </c>
      <c r="BK203" s="152"/>
      <c r="BN203" s="39">
        <v>5.13</v>
      </c>
      <c r="BO203" s="39">
        <f>BN203*B203</f>
        <v>49.299299999999995</v>
      </c>
      <c r="BQ203" s="39">
        <v>6</v>
      </c>
      <c r="BR203" s="39">
        <f>BQ203*B203</f>
        <v>57.66</v>
      </c>
      <c r="BU203" s="149">
        <v>4715</v>
      </c>
      <c r="BV203" s="150"/>
      <c r="BX203" s="100"/>
      <c r="BZ203" s="39" t="s">
        <v>277</v>
      </c>
      <c r="CB203" s="52"/>
      <c r="CC203" s="51">
        <v>0.14415</v>
      </c>
      <c r="CD203" s="39">
        <v>210</v>
      </c>
      <c r="CE203" s="39">
        <f>CD203*B203</f>
        <v>2018.1</v>
      </c>
      <c r="CF203" s="39">
        <f>CE203/12000</f>
        <v>0.16817499999999999</v>
      </c>
      <c r="CH203" s="53">
        <f>CC203-CF203</f>
        <v>-2.4024999999999991E-2</v>
      </c>
      <c r="CK203" s="54">
        <v>617</v>
      </c>
      <c r="CL203" s="149">
        <v>314</v>
      </c>
      <c r="CO203" s="39">
        <v>540</v>
      </c>
      <c r="CP203" s="39">
        <f>CO203*B203</f>
        <v>5189.3999999999996</v>
      </c>
      <c r="CQ203" s="39">
        <v>46.55</v>
      </c>
      <c r="CR203" s="39">
        <v>636</v>
      </c>
      <c r="CS203" s="39">
        <f>CR203*B203</f>
        <v>6111.96</v>
      </c>
      <c r="CV203" s="149">
        <v>6651</v>
      </c>
      <c r="DE203" s="163"/>
      <c r="DF203" s="43"/>
      <c r="DG203" s="39">
        <v>0.71804197906512768</v>
      </c>
      <c r="DH203" s="39">
        <f t="shared" si="85"/>
        <v>6.9003834188158768</v>
      </c>
      <c r="DI203" s="39">
        <f t="shared" si="86"/>
        <v>3.4087894088950432</v>
      </c>
      <c r="DJ203" s="39">
        <v>0.61</v>
      </c>
      <c r="DK203" s="39">
        <f>DJ203*B203</f>
        <v>5.8620999999999999</v>
      </c>
      <c r="DL203" s="39">
        <f>DK203*0.494</f>
        <v>2.8958773999999998</v>
      </c>
      <c r="DV203" s="39">
        <v>47</v>
      </c>
      <c r="DW203" s="39">
        <f>((DV203*B203)/100)*0.494</f>
        <v>2.2312497999999996</v>
      </c>
      <c r="DZ203" s="39">
        <v>0.53</v>
      </c>
      <c r="EA203" s="39">
        <f>(DZ203*B203)*0.494</f>
        <v>2.5160901999999998</v>
      </c>
    </row>
    <row r="204" spans="1:131" x14ac:dyDescent="0.2">
      <c r="A204" s="36">
        <v>1693</v>
      </c>
      <c r="B204" s="88">
        <v>9.61</v>
      </c>
      <c r="D204" s="101">
        <v>890.9</v>
      </c>
      <c r="E204" s="42">
        <v>195.68</v>
      </c>
      <c r="F204" s="43">
        <f t="shared" si="74"/>
        <v>1880.4848</v>
      </c>
      <c r="G204" s="39">
        <f t="shared" si="75"/>
        <v>989.58479999999997</v>
      </c>
      <c r="H204" s="54">
        <v>41066</v>
      </c>
      <c r="I204" s="119">
        <f t="shared" ref="I204:I235" si="88">(H204*G204)/1000</f>
        <v>40638.289396799999</v>
      </c>
      <c r="R204" s="54">
        <v>12419</v>
      </c>
      <c r="S204" s="54"/>
      <c r="W204" s="93">
        <v>733.9</v>
      </c>
      <c r="X204" s="50">
        <v>0.26750501184618186</v>
      </c>
      <c r="Y204" s="50">
        <f t="shared" si="81"/>
        <v>780.62242536905399</v>
      </c>
      <c r="Z204" s="39">
        <f t="shared" si="82"/>
        <v>2743.5</v>
      </c>
      <c r="AP204" s="93">
        <v>443.9</v>
      </c>
      <c r="AQ204" s="50">
        <v>0.16180061964643702</v>
      </c>
      <c r="AR204" s="50">
        <v>443.9</v>
      </c>
      <c r="AS204" s="50">
        <f t="shared" si="73"/>
        <v>2743.5</v>
      </c>
      <c r="BI204" s="148">
        <v>10940</v>
      </c>
      <c r="BJ204" s="149">
        <v>10940</v>
      </c>
      <c r="BK204" s="152"/>
      <c r="BU204" s="149">
        <v>1668</v>
      </c>
      <c r="BV204" s="150"/>
      <c r="BX204" s="101">
        <v>123.1</v>
      </c>
      <c r="BY204" s="39">
        <f t="shared" si="87"/>
        <v>0.11836538461538461</v>
      </c>
      <c r="BZ204" s="39" t="s">
        <v>277</v>
      </c>
      <c r="CB204" s="52"/>
      <c r="CC204" s="51">
        <v>0.16817499999999999</v>
      </c>
      <c r="CK204" s="54">
        <v>464</v>
      </c>
      <c r="CL204" s="149">
        <v>399</v>
      </c>
      <c r="CQ204" s="39">
        <v>49.63</v>
      </c>
      <c r="CV204" s="149">
        <v>4980</v>
      </c>
      <c r="DE204" s="163"/>
      <c r="DF204" s="43"/>
      <c r="DG204" s="39">
        <v>0.5416866730797999</v>
      </c>
      <c r="DH204" s="39">
        <f t="shared" si="85"/>
        <v>5.2056089282968765</v>
      </c>
      <c r="DI204" s="39">
        <f t="shared" si="86"/>
        <v>2.571570810578657</v>
      </c>
    </row>
    <row r="205" spans="1:131" x14ac:dyDescent="0.2">
      <c r="A205" s="36">
        <v>1694</v>
      </c>
      <c r="B205" s="88">
        <v>9.61</v>
      </c>
      <c r="D205" s="101">
        <v>999.6</v>
      </c>
      <c r="E205" s="42">
        <v>183.17</v>
      </c>
      <c r="F205" s="43">
        <f t="shared" si="74"/>
        <v>1760.2636999999997</v>
      </c>
      <c r="G205" s="39">
        <f t="shared" si="75"/>
        <v>760.66369999999972</v>
      </c>
      <c r="H205" s="54">
        <v>42023</v>
      </c>
      <c r="I205" s="119">
        <f t="shared" si="88"/>
        <v>31965.370665099988</v>
      </c>
      <c r="L205" s="39">
        <v>215.6</v>
      </c>
      <c r="M205" s="39">
        <f>L205*B205</f>
        <v>2071.9159999999997</v>
      </c>
      <c r="O205" s="44">
        <v>204.4</v>
      </c>
      <c r="P205" s="44">
        <f>O205*B205</f>
        <v>1964.2839999999999</v>
      </c>
      <c r="R205" s="54">
        <v>5607</v>
      </c>
      <c r="S205" s="54"/>
      <c r="X205" s="50" t="s">
        <v>277</v>
      </c>
      <c r="Y205" s="50"/>
      <c r="AS205" s="50"/>
      <c r="BI205" s="148">
        <v>3881</v>
      </c>
      <c r="BJ205" s="149">
        <v>3881</v>
      </c>
      <c r="BK205" s="152"/>
      <c r="BN205" s="39">
        <v>6.25</v>
      </c>
      <c r="BO205" s="39">
        <f>BN205*B205</f>
        <v>60.0625</v>
      </c>
      <c r="BQ205" s="39">
        <v>6</v>
      </c>
      <c r="BR205" s="39">
        <f>BQ205*B205</f>
        <v>57.66</v>
      </c>
      <c r="BU205" s="149">
        <v>1302</v>
      </c>
      <c r="BV205" s="150"/>
      <c r="BX205" s="101">
        <v>136.30000000000001</v>
      </c>
      <c r="BY205" s="39">
        <f t="shared" si="87"/>
        <v>0.13105769230769232</v>
      </c>
      <c r="BZ205" s="39" t="s">
        <v>277</v>
      </c>
      <c r="CB205" s="52"/>
      <c r="CC205" s="52"/>
      <c r="CK205" s="54">
        <v>1349</v>
      </c>
      <c r="CL205" s="149">
        <v>1359</v>
      </c>
      <c r="CO205" s="39">
        <v>768</v>
      </c>
      <c r="CP205" s="39">
        <f>CO205*B205</f>
        <v>7380.48</v>
      </c>
      <c r="CQ205" s="39">
        <v>99.06</v>
      </c>
      <c r="CR205" s="39">
        <v>930</v>
      </c>
      <c r="CS205" s="39">
        <f>CR205*B205</f>
        <v>8937.2999999999993</v>
      </c>
      <c r="CV205" s="149">
        <v>1606</v>
      </c>
      <c r="DE205" s="163"/>
      <c r="DF205" s="43"/>
      <c r="DG205" s="39">
        <v>0.42515947740297461</v>
      </c>
      <c r="DH205" s="39">
        <f t="shared" si="85"/>
        <v>4.0857825778425854</v>
      </c>
      <c r="DI205" s="39">
        <f t="shared" si="86"/>
        <v>2.0183765934542373</v>
      </c>
      <c r="DJ205" s="39">
        <v>0.42</v>
      </c>
      <c r="DK205" s="39">
        <f>DJ205*B205</f>
        <v>4.0362</v>
      </c>
      <c r="DL205" s="39">
        <f>DK205*0.494</f>
        <v>1.9938828</v>
      </c>
      <c r="DV205" s="39">
        <v>42</v>
      </c>
      <c r="DW205" s="39">
        <f>((DV205*B205)/100)*0.494</f>
        <v>1.9938828</v>
      </c>
      <c r="DZ205" s="39">
        <v>0.57999999999999996</v>
      </c>
      <c r="EA205" s="39">
        <f>(DZ205*B205)*0.494</f>
        <v>2.7534571999999997</v>
      </c>
    </row>
    <row r="206" spans="1:131" x14ac:dyDescent="0.2">
      <c r="A206" s="36">
        <v>1695</v>
      </c>
      <c r="B206" s="88">
        <v>9.61</v>
      </c>
      <c r="D206" s="101">
        <v>803.8</v>
      </c>
      <c r="E206" s="42">
        <v>154.28</v>
      </c>
      <c r="F206" s="43">
        <f t="shared" si="74"/>
        <v>1482.6307999999999</v>
      </c>
      <c r="G206" s="39">
        <f t="shared" si="75"/>
        <v>678.83079999999995</v>
      </c>
      <c r="H206" s="54">
        <v>27445</v>
      </c>
      <c r="I206" s="119">
        <f t="shared" si="88"/>
        <v>18630.511305999997</v>
      </c>
      <c r="R206" s="54">
        <v>7967</v>
      </c>
      <c r="S206" s="54"/>
      <c r="X206" s="50" t="s">
        <v>277</v>
      </c>
      <c r="Y206" s="50"/>
      <c r="AS206" s="50"/>
      <c r="BI206" s="148">
        <v>4872</v>
      </c>
      <c r="BJ206" s="149">
        <v>4872</v>
      </c>
      <c r="BK206" s="152"/>
      <c r="BU206" s="149">
        <v>2977</v>
      </c>
      <c r="BV206" s="150"/>
      <c r="BX206" s="101">
        <v>132.19999999999999</v>
      </c>
      <c r="BY206" s="39">
        <f t="shared" si="87"/>
        <v>0.1271153846153846</v>
      </c>
      <c r="BZ206" s="39" t="s">
        <v>277</v>
      </c>
      <c r="CB206" s="52"/>
      <c r="CC206" s="52"/>
      <c r="CK206" s="54">
        <v>1736</v>
      </c>
      <c r="CL206" s="149">
        <v>1679</v>
      </c>
      <c r="CQ206" s="39">
        <v>52.17</v>
      </c>
      <c r="CV206" s="149">
        <v>5989</v>
      </c>
      <c r="DE206" s="163"/>
      <c r="DF206" s="43"/>
      <c r="DG206" s="39">
        <v>0.40120903301347027</v>
      </c>
      <c r="DH206" s="39">
        <f t="shared" si="85"/>
        <v>3.8556188072594493</v>
      </c>
      <c r="DI206" s="39">
        <f t="shared" si="86"/>
        <v>1.9046756907861679</v>
      </c>
    </row>
    <row r="207" spans="1:131" x14ac:dyDescent="0.2">
      <c r="A207" s="36">
        <v>1696</v>
      </c>
      <c r="B207" s="88">
        <v>9.61</v>
      </c>
      <c r="D207" s="101">
        <v>912.2</v>
      </c>
      <c r="E207" s="42">
        <v>150.05000000000001</v>
      </c>
      <c r="F207" s="43">
        <f t="shared" si="74"/>
        <v>1441.9805000000001</v>
      </c>
      <c r="G207" s="39">
        <f t="shared" si="75"/>
        <v>529.78050000000007</v>
      </c>
      <c r="H207" s="54">
        <v>9731</v>
      </c>
      <c r="I207" s="119">
        <f t="shared" si="88"/>
        <v>5155.2940455000007</v>
      </c>
      <c r="R207" s="54">
        <v>5862</v>
      </c>
      <c r="S207" s="54"/>
      <c r="W207" s="93">
        <v>733.9</v>
      </c>
      <c r="X207" s="50">
        <v>0.26750501184618186</v>
      </c>
      <c r="Y207" s="50">
        <f t="shared" ref="Y207:Y238" si="89">X207*2918.16</f>
        <v>780.62242536905399</v>
      </c>
      <c r="Z207" s="39">
        <f t="shared" ref="Z207:Z238" si="90">W207/X207</f>
        <v>2743.5</v>
      </c>
      <c r="BI207" s="148">
        <v>1472</v>
      </c>
      <c r="BJ207" s="149">
        <v>1472</v>
      </c>
      <c r="BK207" s="152"/>
      <c r="BU207" s="149">
        <v>1166</v>
      </c>
      <c r="BV207" s="150"/>
      <c r="BX207" s="101">
        <v>162.1</v>
      </c>
      <c r="BY207" s="39">
        <f t="shared" si="87"/>
        <v>0.1558653846153846</v>
      </c>
      <c r="BZ207" s="39" t="s">
        <v>277</v>
      </c>
      <c r="CB207" s="52"/>
      <c r="CC207" s="52"/>
      <c r="CK207" s="54">
        <v>563</v>
      </c>
      <c r="CL207" s="149">
        <v>336</v>
      </c>
      <c r="CV207" s="149">
        <v>2344</v>
      </c>
      <c r="DE207" s="163">
        <v>5.59</v>
      </c>
      <c r="DF207" s="43">
        <f>DE207*0.434</f>
        <v>2.4260600000000001</v>
      </c>
      <c r="DG207" s="39">
        <v>0.40221473963767429</v>
      </c>
      <c r="DH207" s="39">
        <f t="shared" si="85"/>
        <v>3.8652836479180497</v>
      </c>
      <c r="DI207" s="39">
        <f t="shared" si="86"/>
        <v>1.9094501220715165</v>
      </c>
      <c r="DM207" s="39">
        <f>DF207-DI207</f>
        <v>0.51660987792848356</v>
      </c>
    </row>
    <row r="208" spans="1:131" x14ac:dyDescent="0.2">
      <c r="A208" s="36">
        <v>1697</v>
      </c>
      <c r="B208" s="88">
        <v>9.61</v>
      </c>
      <c r="D208" s="101">
        <v>1113.5</v>
      </c>
      <c r="E208" s="42">
        <v>182</v>
      </c>
      <c r="F208" s="43">
        <f t="shared" si="74"/>
        <v>1749.02</v>
      </c>
      <c r="G208" s="39">
        <f t="shared" si="75"/>
        <v>635.52</v>
      </c>
      <c r="H208" s="54">
        <v>8507</v>
      </c>
      <c r="I208" s="119">
        <f t="shared" si="88"/>
        <v>5406.3686399999997</v>
      </c>
      <c r="R208" s="54">
        <v>5196</v>
      </c>
      <c r="S208" s="54"/>
      <c r="W208" s="93">
        <v>733.9</v>
      </c>
      <c r="X208" s="50">
        <v>0.26750501184618186</v>
      </c>
      <c r="Y208" s="50">
        <f t="shared" si="89"/>
        <v>780.62242536905399</v>
      </c>
      <c r="Z208" s="39">
        <f t="shared" si="90"/>
        <v>2743.5</v>
      </c>
      <c r="AP208" s="93">
        <v>477.6</v>
      </c>
      <c r="AQ208" s="50">
        <v>0.17408419901585567</v>
      </c>
      <c r="AR208" s="50">
        <v>477.6</v>
      </c>
      <c r="AS208" s="50">
        <f t="shared" ref="AS208:AS239" si="91">AP208/AQ208</f>
        <v>2743.5</v>
      </c>
      <c r="BI208" s="148">
        <v>2023</v>
      </c>
      <c r="BJ208" s="149">
        <v>2023</v>
      </c>
      <c r="BK208" s="152"/>
      <c r="BU208" s="149">
        <v>2308</v>
      </c>
      <c r="BV208" s="150"/>
      <c r="BX208" s="101">
        <v>147.6</v>
      </c>
      <c r="BY208" s="39">
        <f t="shared" si="87"/>
        <v>0.14192307692307693</v>
      </c>
      <c r="BZ208" s="39" t="s">
        <v>277</v>
      </c>
      <c r="CB208" s="52"/>
      <c r="CC208" s="52"/>
      <c r="CK208" s="54">
        <v>597</v>
      </c>
      <c r="CL208" s="149">
        <v>495</v>
      </c>
      <c r="CQ208" s="39">
        <v>41.94</v>
      </c>
      <c r="CV208" s="149">
        <v>2479</v>
      </c>
      <c r="DE208" s="163">
        <v>5.82</v>
      </c>
      <c r="DF208" s="43">
        <f>DE208*0.434</f>
        <v>2.5258799999999999</v>
      </c>
      <c r="DG208" s="39">
        <v>0.51382541243857138</v>
      </c>
      <c r="DH208" s="39">
        <f t="shared" si="85"/>
        <v>4.9378622135346708</v>
      </c>
      <c r="DI208" s="39">
        <f t="shared" si="86"/>
        <v>2.4393039334861273</v>
      </c>
      <c r="DM208" s="39">
        <f>DF208-DI208</f>
        <v>8.6576066513872618E-2</v>
      </c>
    </row>
    <row r="209" spans="1:131" x14ac:dyDescent="0.2">
      <c r="A209" s="36">
        <v>1698</v>
      </c>
      <c r="B209" s="88">
        <v>9.61</v>
      </c>
      <c r="D209" s="101">
        <v>1433.2</v>
      </c>
      <c r="E209" s="42">
        <v>243.66</v>
      </c>
      <c r="F209" s="43">
        <f t="shared" si="74"/>
        <v>2341.5726</v>
      </c>
      <c r="G209" s="39">
        <f t="shared" si="75"/>
        <v>908.37259999999992</v>
      </c>
      <c r="H209" s="54">
        <v>27801</v>
      </c>
      <c r="I209" s="119">
        <f t="shared" si="88"/>
        <v>25253.666652599997</v>
      </c>
      <c r="R209" s="54">
        <v>10843</v>
      </c>
      <c r="S209" s="54"/>
      <c r="W209" s="93">
        <v>1055.5</v>
      </c>
      <c r="X209" s="50">
        <v>0.38472753781665753</v>
      </c>
      <c r="Y209" s="50">
        <f t="shared" si="89"/>
        <v>1122.6965117550574</v>
      </c>
      <c r="Z209" s="39">
        <f t="shared" si="90"/>
        <v>2743.5</v>
      </c>
      <c r="AP209" s="93">
        <v>503.3</v>
      </c>
      <c r="AQ209" s="50">
        <v>0.18345179515217788</v>
      </c>
      <c r="AR209" s="50">
        <v>503.3</v>
      </c>
      <c r="AS209" s="50">
        <f t="shared" si="91"/>
        <v>2743.5</v>
      </c>
      <c r="BI209" s="148">
        <v>8282</v>
      </c>
      <c r="BJ209" s="149">
        <v>8282</v>
      </c>
      <c r="BK209" s="152"/>
      <c r="BU209" s="149">
        <v>335</v>
      </c>
      <c r="BV209" s="150"/>
      <c r="BX209" s="101">
        <v>117.4</v>
      </c>
      <c r="BY209" s="39">
        <f t="shared" si="87"/>
        <v>0.11288461538461539</v>
      </c>
      <c r="BZ209" s="39" t="s">
        <v>277</v>
      </c>
      <c r="CB209" s="52"/>
      <c r="CC209" s="52"/>
      <c r="CK209" s="54">
        <v>2983</v>
      </c>
      <c r="CL209" s="149">
        <v>2908</v>
      </c>
      <c r="CV209" s="149">
        <v>16985</v>
      </c>
      <c r="DE209" s="163">
        <v>6.29</v>
      </c>
      <c r="DF209" s="43">
        <f>DE209*0.434</f>
        <v>2.72986</v>
      </c>
      <c r="DG209" s="39">
        <v>0.63287748883482164</v>
      </c>
      <c r="DH209" s="39">
        <f t="shared" si="85"/>
        <v>6.0819526677026357</v>
      </c>
      <c r="DI209" s="39">
        <f t="shared" si="86"/>
        <v>3.0044846178451019</v>
      </c>
      <c r="DM209" s="39">
        <f>DF209-DI209</f>
        <v>-0.27462461784510195</v>
      </c>
    </row>
    <row r="210" spans="1:131" x14ac:dyDescent="0.2">
      <c r="A210" s="36">
        <v>1699</v>
      </c>
      <c r="B210" s="88">
        <v>9.61</v>
      </c>
      <c r="D210" s="101">
        <v>1956</v>
      </c>
      <c r="E210" s="42">
        <v>305.73</v>
      </c>
      <c r="F210" s="43">
        <f t="shared" si="74"/>
        <v>2938.0653000000002</v>
      </c>
      <c r="G210" s="39">
        <f t="shared" si="75"/>
        <v>982.06530000000021</v>
      </c>
      <c r="H210" s="54">
        <v>29711</v>
      </c>
      <c r="I210" s="119">
        <f t="shared" si="88"/>
        <v>29178.142128300009</v>
      </c>
      <c r="R210" s="54">
        <v>10773</v>
      </c>
      <c r="S210" s="54"/>
      <c r="W210" s="93">
        <v>1160.3</v>
      </c>
      <c r="X210" s="50">
        <v>0.42292691817022049</v>
      </c>
      <c r="Y210" s="50">
        <f t="shared" si="89"/>
        <v>1234.1684155276105</v>
      </c>
      <c r="Z210" s="39">
        <f t="shared" si="90"/>
        <v>2743.5</v>
      </c>
      <c r="AP210" s="93">
        <v>646.6</v>
      </c>
      <c r="AQ210" s="50">
        <v>0.23568434481501732</v>
      </c>
      <c r="AR210" s="50">
        <v>646.6</v>
      </c>
      <c r="AS210" s="50">
        <f t="shared" si="91"/>
        <v>2743.5</v>
      </c>
      <c r="BI210" s="148">
        <v>11164</v>
      </c>
      <c r="BJ210" s="149">
        <v>11164</v>
      </c>
      <c r="BK210" s="152"/>
      <c r="BU210" s="149">
        <v>572</v>
      </c>
      <c r="BV210" s="150"/>
      <c r="BX210" s="101">
        <v>113.2</v>
      </c>
      <c r="BY210" s="39">
        <f t="shared" si="87"/>
        <v>0.10884615384615384</v>
      </c>
      <c r="BZ210" s="39" t="s">
        <v>277</v>
      </c>
      <c r="CB210" s="52"/>
      <c r="CC210" s="52"/>
      <c r="CK210" s="54">
        <v>3466</v>
      </c>
      <c r="CL210" s="149">
        <v>3072</v>
      </c>
      <c r="CV210" s="149">
        <v>27016</v>
      </c>
      <c r="DE210" s="163">
        <v>6.06</v>
      </c>
      <c r="DF210" s="43">
        <f>DE210*0.434</f>
        <v>2.6300399999999997</v>
      </c>
      <c r="DG210" s="39">
        <v>0.53566717204372993</v>
      </c>
      <c r="DH210" s="39">
        <f t="shared" si="85"/>
        <v>5.1477615233402441</v>
      </c>
      <c r="DI210" s="39">
        <f t="shared" si="86"/>
        <v>2.5429941925300805</v>
      </c>
      <c r="DM210" s="39">
        <f>DF210-DI210</f>
        <v>8.704580746991919E-2</v>
      </c>
    </row>
    <row r="211" spans="1:131" x14ac:dyDescent="0.2">
      <c r="A211" s="36">
        <v>1700</v>
      </c>
      <c r="B211" s="88">
        <v>9.61</v>
      </c>
      <c r="D211" s="101">
        <v>1268.4000000000001</v>
      </c>
      <c r="E211" s="42">
        <v>177.73</v>
      </c>
      <c r="F211" s="43">
        <f t="shared" si="74"/>
        <v>1707.9852999999998</v>
      </c>
      <c r="G211" s="39">
        <f t="shared" si="75"/>
        <v>439.58529999999973</v>
      </c>
      <c r="H211" s="54">
        <v>15248</v>
      </c>
      <c r="I211" s="119">
        <f t="shared" si="88"/>
        <v>6702.7966543999955</v>
      </c>
      <c r="R211" s="54">
        <v>4771</v>
      </c>
      <c r="S211" s="45">
        <v>3218</v>
      </c>
      <c r="T211" s="45">
        <f>(S211/R211)*100</f>
        <v>67.449172081324676</v>
      </c>
      <c r="W211" s="93">
        <v>1006.6</v>
      </c>
      <c r="X211" s="50">
        <v>0.36690359030435576</v>
      </c>
      <c r="Y211" s="50">
        <f t="shared" si="89"/>
        <v>1070.6833810825588</v>
      </c>
      <c r="Z211" s="39">
        <f t="shared" si="90"/>
        <v>2743.5</v>
      </c>
      <c r="AA211" s="50">
        <v>0.15629202037322104</v>
      </c>
      <c r="AB211" s="50">
        <f t="shared" ref="AB211:AB220" si="92">AA211*2743.5</f>
        <v>428.78715789393192</v>
      </c>
      <c r="AP211" s="93">
        <v>479.9</v>
      </c>
      <c r="AQ211" s="50">
        <v>0.17492254419537087</v>
      </c>
      <c r="AR211" s="50">
        <v>479.9</v>
      </c>
      <c r="AS211" s="50">
        <f t="shared" si="91"/>
        <v>2743.5</v>
      </c>
      <c r="AT211" s="50">
        <v>9.9310554612150881E-2</v>
      </c>
      <c r="AU211" s="39">
        <f t="shared" ref="AU211:AU220" si="93">AT211*2743.5</f>
        <v>272.45850657843596</v>
      </c>
      <c r="BI211" s="148">
        <v>7280</v>
      </c>
      <c r="BJ211" s="149">
        <v>7280</v>
      </c>
      <c r="BK211" s="152"/>
      <c r="BU211" s="149">
        <v>14018</v>
      </c>
      <c r="BV211" s="150"/>
      <c r="BX211" s="101">
        <v>101.3</v>
      </c>
      <c r="BY211" s="39">
        <f t="shared" si="87"/>
        <v>9.7403846153846146E-2</v>
      </c>
      <c r="BZ211" s="39" t="s">
        <v>277</v>
      </c>
      <c r="CB211" s="52"/>
      <c r="CC211" s="52"/>
      <c r="CK211" s="54">
        <v>6287</v>
      </c>
      <c r="CL211" s="149">
        <v>6193</v>
      </c>
      <c r="CV211" s="149">
        <v>19417</v>
      </c>
      <c r="DE211" s="163"/>
      <c r="DF211" s="43"/>
      <c r="DG211" s="39">
        <v>0.36710068466677714</v>
      </c>
      <c r="DH211" s="39">
        <f t="shared" si="85"/>
        <v>3.5278375796477279</v>
      </c>
      <c r="DI211" s="39">
        <f t="shared" si="86"/>
        <v>1.7427517643459776</v>
      </c>
    </row>
    <row r="212" spans="1:131" x14ac:dyDescent="0.2">
      <c r="A212" s="36">
        <v>1701</v>
      </c>
      <c r="B212" s="88">
        <v>9.61</v>
      </c>
      <c r="D212" s="101">
        <v>946.2</v>
      </c>
      <c r="E212" s="42">
        <v>137.13999999999999</v>
      </c>
      <c r="F212" s="43">
        <f t="shared" si="74"/>
        <v>1317.9153999999999</v>
      </c>
      <c r="G212" s="39">
        <f t="shared" si="75"/>
        <v>371.71539999999982</v>
      </c>
      <c r="H212" s="54">
        <v>20095</v>
      </c>
      <c r="I212" s="119">
        <f t="shared" si="88"/>
        <v>7469.6209629999967</v>
      </c>
      <c r="L212" s="39">
        <v>203</v>
      </c>
      <c r="M212" s="39">
        <f>L212*B212</f>
        <v>1950.83</v>
      </c>
      <c r="O212" s="44">
        <v>170.8</v>
      </c>
      <c r="P212" s="44">
        <f>O212*B212</f>
        <v>1641.3879999999999</v>
      </c>
      <c r="R212" s="54">
        <v>4106</v>
      </c>
      <c r="S212" s="54"/>
      <c r="W212" s="93">
        <v>680.13</v>
      </c>
      <c r="X212" s="50">
        <v>0.24790595954073263</v>
      </c>
      <c r="Y212" s="50">
        <f t="shared" si="89"/>
        <v>723.42925489338427</v>
      </c>
      <c r="Z212" s="39">
        <f t="shared" si="90"/>
        <v>2743.5</v>
      </c>
      <c r="AA212" s="50">
        <v>0.15466397849433333</v>
      </c>
      <c r="AB212" s="50">
        <f t="shared" si="92"/>
        <v>424.32062499920352</v>
      </c>
      <c r="AP212" s="93">
        <v>509.48</v>
      </c>
      <c r="AQ212" s="50">
        <v>0.18570439219974486</v>
      </c>
      <c r="AR212" s="50">
        <v>509.48</v>
      </c>
      <c r="AS212" s="50">
        <f t="shared" si="91"/>
        <v>2743.5</v>
      </c>
      <c r="AT212" s="50">
        <v>0.10907880588547719</v>
      </c>
      <c r="AU212" s="39">
        <f t="shared" si="93"/>
        <v>299.25770394680666</v>
      </c>
      <c r="BI212" s="148">
        <v>3685</v>
      </c>
      <c r="BK212" s="152"/>
      <c r="BN212" s="39">
        <v>6.5</v>
      </c>
      <c r="BO212" s="39">
        <f>BN212*B212</f>
        <v>62.464999999999996</v>
      </c>
      <c r="BX212" s="100"/>
      <c r="BZ212" s="39" t="s">
        <v>277</v>
      </c>
      <c r="CB212" s="52"/>
      <c r="CC212" s="52"/>
      <c r="CD212" s="39">
        <v>86</v>
      </c>
      <c r="CE212" s="39">
        <f>CD212*B212</f>
        <v>826.45999999999992</v>
      </c>
      <c r="CF212" s="39">
        <f>CE212/12000</f>
        <v>6.8871666666666664E-2</v>
      </c>
      <c r="CO212" s="39">
        <v>312</v>
      </c>
      <c r="CP212" s="39">
        <f>CO212*B212</f>
        <v>2998.3199999999997</v>
      </c>
      <c r="CR212" s="39">
        <v>444</v>
      </c>
      <c r="CS212" s="39">
        <f>CR212*B212</f>
        <v>4266.84</v>
      </c>
      <c r="DE212" s="163"/>
      <c r="DF212" s="43"/>
      <c r="DG212" s="39">
        <v>0.55283388853377913</v>
      </c>
      <c r="DH212" s="39">
        <f t="shared" si="85"/>
        <v>5.3127336688096172</v>
      </c>
      <c r="DI212" s="39">
        <f t="shared" si="86"/>
        <v>2.6244904323919509</v>
      </c>
      <c r="DJ212" s="39">
        <v>0.45</v>
      </c>
      <c r="DK212" s="39">
        <f>DJ212*B212</f>
        <v>4.3244999999999996</v>
      </c>
      <c r="DL212" s="39">
        <f>DK212*0.494</f>
        <v>2.1363029999999998</v>
      </c>
      <c r="DV212" s="39">
        <v>48</v>
      </c>
      <c r="DW212" s="39">
        <f>((DV212*B212)/100)*0.494</f>
        <v>2.2787231999999999</v>
      </c>
      <c r="DZ212" s="39">
        <v>0.6</v>
      </c>
      <c r="EA212" s="39">
        <f>(DZ212*B212)*0.494</f>
        <v>2.8484039999999995</v>
      </c>
    </row>
    <row r="213" spans="1:131" x14ac:dyDescent="0.2">
      <c r="A213" s="36">
        <v>1702</v>
      </c>
      <c r="B213" s="88">
        <v>9.61</v>
      </c>
      <c r="D213" s="101">
        <v>634.48</v>
      </c>
      <c r="E213" s="42">
        <v>114.28</v>
      </c>
      <c r="F213" s="43">
        <f t="shared" si="74"/>
        <v>1098.2308</v>
      </c>
      <c r="G213" s="39">
        <f t="shared" si="75"/>
        <v>463.75080000000003</v>
      </c>
      <c r="H213" s="54">
        <v>21236</v>
      </c>
      <c r="I213" s="119">
        <f t="shared" si="88"/>
        <v>9848.2119887999997</v>
      </c>
      <c r="R213" s="54">
        <v>5170</v>
      </c>
      <c r="S213" s="54"/>
      <c r="W213" s="93">
        <v>574.55999999999995</v>
      </c>
      <c r="X213" s="50">
        <v>0.20942591580098413</v>
      </c>
      <c r="Y213" s="50">
        <f t="shared" si="89"/>
        <v>611.13833045379977</v>
      </c>
      <c r="Z213" s="39">
        <f t="shared" si="90"/>
        <v>2743.5</v>
      </c>
      <c r="AA213" s="50">
        <v>0.15466397849433333</v>
      </c>
      <c r="AB213" s="50">
        <f t="shared" si="92"/>
        <v>424.32062499920352</v>
      </c>
      <c r="AP213" s="93">
        <v>437.76</v>
      </c>
      <c r="AQ213" s="50">
        <v>0.15956260251503554</v>
      </c>
      <c r="AR213" s="50">
        <v>437.76</v>
      </c>
      <c r="AS213" s="50">
        <f t="shared" si="91"/>
        <v>2743.5</v>
      </c>
      <c r="AT213" s="50">
        <v>0.10907880588547719</v>
      </c>
      <c r="AU213" s="39">
        <f t="shared" si="93"/>
        <v>299.25770394680666</v>
      </c>
      <c r="BI213" s="148">
        <v>3988</v>
      </c>
      <c r="BK213" s="152"/>
      <c r="BX213" s="100"/>
      <c r="BZ213" s="39" t="s">
        <v>277</v>
      </c>
      <c r="CB213" s="52"/>
      <c r="CC213" s="51">
        <v>6.8871666666666664E-2</v>
      </c>
      <c r="CX213" s="101">
        <v>4.5599999999999996</v>
      </c>
      <c r="DB213" s="42">
        <v>1.5960000000000001</v>
      </c>
      <c r="DD213" s="160"/>
      <c r="DE213" s="132">
        <v>5.7</v>
      </c>
      <c r="DF213" s="43">
        <f t="shared" ref="DF213:DF224" si="94">DE213*0.434</f>
        <v>2.4738000000000002</v>
      </c>
      <c r="DG213" s="39">
        <v>0.45397586677543317</v>
      </c>
      <c r="DH213" s="39">
        <f t="shared" si="85"/>
        <v>4.3627080797119122</v>
      </c>
      <c r="DI213" s="39">
        <f t="shared" si="86"/>
        <v>2.1551777913776844</v>
      </c>
      <c r="DM213" s="39">
        <f>DF213-DI213</f>
        <v>0.31862220862231583</v>
      </c>
    </row>
    <row r="214" spans="1:131" x14ac:dyDescent="0.2">
      <c r="A214" s="36">
        <v>1703</v>
      </c>
      <c r="B214" s="88">
        <v>9.61</v>
      </c>
      <c r="D214" s="101">
        <v>561.79</v>
      </c>
      <c r="E214" s="42">
        <v>110.19</v>
      </c>
      <c r="F214" s="43">
        <f t="shared" si="74"/>
        <v>1058.9259</v>
      </c>
      <c r="G214" s="39">
        <f t="shared" si="75"/>
        <v>497.13589999999999</v>
      </c>
      <c r="H214" s="54">
        <v>9253</v>
      </c>
      <c r="I214" s="119">
        <f t="shared" si="88"/>
        <v>4599.9984826999998</v>
      </c>
      <c r="K214" s="132">
        <v>1194.97</v>
      </c>
      <c r="L214" s="39">
        <v>154</v>
      </c>
      <c r="M214" s="39">
        <f>L214*B214</f>
        <v>1479.9399999999998</v>
      </c>
      <c r="N214" s="39">
        <f>M214-K214</f>
        <v>284.9699999999998</v>
      </c>
      <c r="O214" s="44">
        <v>120.63</v>
      </c>
      <c r="P214" s="44">
        <f>O214*B214</f>
        <v>1159.2542999999998</v>
      </c>
      <c r="Q214" s="44">
        <f>K214-P214</f>
        <v>35.715700000000197</v>
      </c>
      <c r="R214" s="54">
        <v>3049</v>
      </c>
      <c r="S214" s="54"/>
      <c r="U214" s="133">
        <f>(R214*N214)/1000</f>
        <v>868.87352999999939</v>
      </c>
      <c r="W214" s="93">
        <v>476.63</v>
      </c>
      <c r="X214" s="50">
        <v>0.17373063604884273</v>
      </c>
      <c r="Y214" s="50">
        <f t="shared" si="89"/>
        <v>506.97379289229087</v>
      </c>
      <c r="Z214" s="39">
        <f t="shared" si="90"/>
        <v>2743.5</v>
      </c>
      <c r="AA214" s="50">
        <v>9.9310554612150881E-2</v>
      </c>
      <c r="AB214" s="50">
        <f t="shared" si="92"/>
        <v>272.45850657843596</v>
      </c>
      <c r="AP214" s="93">
        <v>357.98</v>
      </c>
      <c r="AQ214" s="50">
        <v>0.1304829597229816</v>
      </c>
      <c r="AR214" s="50">
        <v>357.98</v>
      </c>
      <c r="AS214" s="50">
        <f t="shared" si="91"/>
        <v>2743.5</v>
      </c>
      <c r="AT214" s="50">
        <v>7.6517968307722797E-2</v>
      </c>
      <c r="AU214" s="39">
        <f t="shared" si="93"/>
        <v>209.9270460522375</v>
      </c>
      <c r="BI214" s="148">
        <v>1502</v>
      </c>
      <c r="BK214" s="152"/>
      <c r="BN214" s="39">
        <v>6.25</v>
      </c>
      <c r="BO214" s="39">
        <f>BN214*B214</f>
        <v>60.0625</v>
      </c>
      <c r="BX214" s="100"/>
      <c r="BZ214" s="39" t="s">
        <v>277</v>
      </c>
      <c r="CB214" s="52"/>
      <c r="CC214" s="52"/>
      <c r="CD214" s="39">
        <v>245</v>
      </c>
      <c r="CE214" s="39">
        <f>CD214*B214</f>
        <v>2354.4499999999998</v>
      </c>
      <c r="CF214" s="39">
        <f>CE214/12000</f>
        <v>0.19620416666666665</v>
      </c>
      <c r="CR214" s="39">
        <v>576</v>
      </c>
      <c r="CS214" s="39">
        <f>CR214*B214</f>
        <v>5535.36</v>
      </c>
      <c r="CX214" s="101">
        <v>4.5199999999999996</v>
      </c>
      <c r="DB214" s="42">
        <v>1.3560000000000001</v>
      </c>
      <c r="DD214" s="160"/>
      <c r="DE214" s="132">
        <v>5.9660000000000002</v>
      </c>
      <c r="DF214" s="43">
        <f t="shared" si="94"/>
        <v>2.5892439999999999</v>
      </c>
      <c r="DG214" s="39">
        <v>0.4181849280629405</v>
      </c>
      <c r="DH214" s="39">
        <f t="shared" si="85"/>
        <v>4.0187571586848581</v>
      </c>
      <c r="DI214" s="39">
        <f t="shared" si="86"/>
        <v>1.9852660363903198</v>
      </c>
      <c r="DJ214" s="39">
        <v>0.47</v>
      </c>
      <c r="DK214" s="39">
        <f>DJ214*B214</f>
        <v>4.5166999999999993</v>
      </c>
      <c r="DL214" s="39">
        <f>DK214*0.494</f>
        <v>2.2312497999999996</v>
      </c>
      <c r="DM214" s="39">
        <f>DF214-DI214</f>
        <v>0.60397796360968004</v>
      </c>
      <c r="DN214" s="39">
        <f>DF214-DL214</f>
        <v>0.35799420000000026</v>
      </c>
      <c r="DV214" s="39">
        <v>49.33</v>
      </c>
      <c r="DW214" s="39">
        <f>((DV214*B214)/100)*0.494</f>
        <v>2.341862822</v>
      </c>
      <c r="DZ214" s="39">
        <v>0.55000000000000004</v>
      </c>
      <c r="EA214" s="39">
        <f>(DZ214*B214)*0.494</f>
        <v>2.6110370000000001</v>
      </c>
    </row>
    <row r="215" spans="1:131" x14ac:dyDescent="0.2">
      <c r="A215" s="36">
        <v>1704</v>
      </c>
      <c r="B215" s="88">
        <v>9.61</v>
      </c>
      <c r="D215" s="101">
        <v>591.57000000000005</v>
      </c>
      <c r="E215" s="42">
        <v>122.17</v>
      </c>
      <c r="F215" s="43">
        <f t="shared" si="74"/>
        <v>1174.0536999999999</v>
      </c>
      <c r="G215" s="39">
        <f t="shared" si="75"/>
        <v>582.48369999999989</v>
      </c>
      <c r="H215" s="54">
        <v>18482</v>
      </c>
      <c r="I215" s="119">
        <f t="shared" si="88"/>
        <v>10765.463743399998</v>
      </c>
      <c r="K215" s="132">
        <v>1306.93</v>
      </c>
      <c r="R215" s="54">
        <v>6609</v>
      </c>
      <c r="S215" s="54"/>
      <c r="W215" s="93">
        <v>452.47</v>
      </c>
      <c r="X215" s="50">
        <v>0.16492436668489158</v>
      </c>
      <c r="Y215" s="50">
        <f t="shared" si="89"/>
        <v>481.27568988518317</v>
      </c>
      <c r="Z215" s="39">
        <f t="shared" si="90"/>
        <v>2743.5</v>
      </c>
      <c r="AA215" s="50">
        <v>9.9310554612150881E-2</v>
      </c>
      <c r="AB215" s="50">
        <f t="shared" si="92"/>
        <v>272.45850657843596</v>
      </c>
      <c r="AP215" s="93">
        <v>354.64</v>
      </c>
      <c r="AQ215" s="50">
        <v>0.12926553672316385</v>
      </c>
      <c r="AR215" s="50">
        <v>354.64</v>
      </c>
      <c r="AS215" s="50">
        <f t="shared" si="91"/>
        <v>2743.4999999999995</v>
      </c>
      <c r="AT215" s="50">
        <v>5.3725382003294735E-2</v>
      </c>
      <c r="AU215" s="39">
        <f t="shared" si="93"/>
        <v>147.3955855260391</v>
      </c>
      <c r="BI215" s="148">
        <v>3513</v>
      </c>
      <c r="BK215" s="152"/>
      <c r="BX215" s="100"/>
      <c r="BZ215" s="39" t="s">
        <v>277</v>
      </c>
      <c r="CB215" s="52"/>
      <c r="CC215" s="51">
        <v>0.19620416666666665</v>
      </c>
      <c r="CX215" s="100"/>
      <c r="DB215" s="42">
        <v>1.8</v>
      </c>
      <c r="DD215" s="161"/>
      <c r="DE215" s="163">
        <v>6.3</v>
      </c>
      <c r="DF215" s="43">
        <f t="shared" si="94"/>
        <v>2.7342</v>
      </c>
    </row>
    <row r="216" spans="1:131" x14ac:dyDescent="0.2">
      <c r="A216" s="36">
        <v>1705</v>
      </c>
      <c r="B216" s="88">
        <v>9.61</v>
      </c>
      <c r="D216" s="101">
        <v>521.64</v>
      </c>
      <c r="E216" s="42">
        <v>106.87</v>
      </c>
      <c r="F216" s="43">
        <f t="shared" si="74"/>
        <v>1027.0207</v>
      </c>
      <c r="G216" s="39">
        <f t="shared" si="75"/>
        <v>505.38070000000005</v>
      </c>
      <c r="H216" s="54">
        <v>18670</v>
      </c>
      <c r="I216" s="119">
        <f t="shared" si="88"/>
        <v>9435.4576690000013</v>
      </c>
      <c r="K216" s="132">
        <v>1074.8</v>
      </c>
      <c r="L216" s="39">
        <v>148.4</v>
      </c>
      <c r="M216" s="39">
        <f>L216*B216</f>
        <v>1426.124</v>
      </c>
      <c r="N216" s="39">
        <f>M216-K216</f>
        <v>351.32400000000007</v>
      </c>
      <c r="O216" s="44">
        <v>126.7</v>
      </c>
      <c r="P216" s="44">
        <f>O216*B216</f>
        <v>1217.587</v>
      </c>
      <c r="Q216" s="44">
        <f>K216-P216</f>
        <v>-142.78700000000003</v>
      </c>
      <c r="R216" s="54">
        <v>4653</v>
      </c>
      <c r="S216" s="54"/>
      <c r="U216" s="133">
        <f>(R216*N216)/1000</f>
        <v>1634.7105720000004</v>
      </c>
      <c r="W216" s="93">
        <v>414.45</v>
      </c>
      <c r="X216" s="50">
        <v>0.15106615636960086</v>
      </c>
      <c r="Y216" s="50">
        <f t="shared" si="89"/>
        <v>440.83521487151444</v>
      </c>
      <c r="Z216" s="39">
        <f t="shared" si="90"/>
        <v>2743.5000000000005</v>
      </c>
      <c r="AA216" s="50">
        <v>9.9310554612150881E-2</v>
      </c>
      <c r="AB216" s="50">
        <f t="shared" si="92"/>
        <v>272.45850657843596</v>
      </c>
      <c r="AP216" s="93">
        <v>296.93</v>
      </c>
      <c r="AQ216" s="50">
        <v>0.10823036267541462</v>
      </c>
      <c r="AR216" s="50">
        <v>296.93</v>
      </c>
      <c r="AS216" s="50">
        <f t="shared" si="91"/>
        <v>2743.5</v>
      </c>
      <c r="AT216" s="50">
        <v>4.5585172608856139E-2</v>
      </c>
      <c r="AU216" s="39">
        <f t="shared" si="93"/>
        <v>125.06292105239682</v>
      </c>
      <c r="BI216" s="148">
        <v>3249</v>
      </c>
      <c r="BK216" s="152"/>
      <c r="BN216" s="39">
        <v>6.13</v>
      </c>
      <c r="BO216" s="39">
        <f>BN216*B216</f>
        <v>58.909299999999995</v>
      </c>
      <c r="BX216" s="100"/>
      <c r="BZ216" s="39" t="s">
        <v>277</v>
      </c>
      <c r="CB216" s="52"/>
      <c r="CC216" s="52"/>
      <c r="CO216" s="39">
        <v>480</v>
      </c>
      <c r="CP216" s="39">
        <f>CO216*B216</f>
        <v>4612.7999999999993</v>
      </c>
      <c r="CR216" s="39">
        <v>564</v>
      </c>
      <c r="CS216" s="39">
        <f>CR216*B216</f>
        <v>5420.04</v>
      </c>
      <c r="CX216" s="101">
        <v>5.625</v>
      </c>
      <c r="DB216" s="42">
        <v>1.575</v>
      </c>
      <c r="DD216" s="160"/>
      <c r="DE216" s="163">
        <v>8.1</v>
      </c>
      <c r="DF216" s="43">
        <f t="shared" si="94"/>
        <v>3.5153999999999996</v>
      </c>
      <c r="DJ216" s="39">
        <v>0.4</v>
      </c>
      <c r="DK216" s="39">
        <f>DJ216*B216</f>
        <v>3.8439999999999999</v>
      </c>
      <c r="DL216" s="39">
        <f>DK216*0.494</f>
        <v>1.898936</v>
      </c>
      <c r="DN216" s="39">
        <f>DF216-DL216</f>
        <v>1.6164639999999997</v>
      </c>
      <c r="DV216" s="39">
        <v>46</v>
      </c>
      <c r="DW216" s="39">
        <f>((DV216*B216)/100)*0.494</f>
        <v>2.1837763999999997</v>
      </c>
      <c r="DZ216" s="39">
        <v>0.45</v>
      </c>
      <c r="EA216" s="39">
        <f>(DZ216*B216)*0.494</f>
        <v>2.1363029999999998</v>
      </c>
    </row>
    <row r="217" spans="1:131" x14ac:dyDescent="0.2">
      <c r="A217" s="36">
        <v>1706</v>
      </c>
      <c r="B217" s="88">
        <v>9.61</v>
      </c>
      <c r="D217" s="101">
        <v>472.13</v>
      </c>
      <c r="E217" s="42">
        <v>105.32</v>
      </c>
      <c r="F217" s="43">
        <f t="shared" si="74"/>
        <v>1012.1251999999998</v>
      </c>
      <c r="G217" s="39">
        <f t="shared" si="75"/>
        <v>539.99519999999984</v>
      </c>
      <c r="H217" s="54">
        <v>20213</v>
      </c>
      <c r="I217" s="119">
        <f t="shared" si="88"/>
        <v>10914.922977599997</v>
      </c>
      <c r="K217" s="132">
        <v>982.35</v>
      </c>
      <c r="L217" s="39">
        <v>154.56</v>
      </c>
      <c r="M217" s="39">
        <f>L217*B217</f>
        <v>1485.3216</v>
      </c>
      <c r="N217" s="39">
        <f>M217-K217</f>
        <v>502.97159999999997</v>
      </c>
      <c r="O217" s="44">
        <v>127.4</v>
      </c>
      <c r="P217" s="44">
        <f>O217*B217</f>
        <v>1224.3140000000001</v>
      </c>
      <c r="Q217" s="44">
        <f>K217-P217</f>
        <v>-241.96400000000006</v>
      </c>
      <c r="R217" s="54">
        <v>7519</v>
      </c>
      <c r="S217" s="54"/>
      <c r="U217" s="133">
        <f>(R217*N217)/1000</f>
        <v>3781.8434603999999</v>
      </c>
      <c r="W217" s="93">
        <v>400</v>
      </c>
      <c r="X217" s="50">
        <v>0.14579916165482049</v>
      </c>
      <c r="Y217" s="50">
        <f t="shared" si="89"/>
        <v>425.46528157463092</v>
      </c>
      <c r="Z217" s="39">
        <f t="shared" si="90"/>
        <v>2743.5</v>
      </c>
      <c r="AA217" s="50">
        <v>0.10907880588547719</v>
      </c>
      <c r="AB217" s="50">
        <f t="shared" si="92"/>
        <v>299.25770394680666</v>
      </c>
      <c r="AP217" s="93">
        <v>269.06</v>
      </c>
      <c r="AQ217" s="50">
        <v>9.8071806087114993E-2</v>
      </c>
      <c r="AR217" s="50">
        <v>269.06</v>
      </c>
      <c r="AS217" s="50">
        <f t="shared" si="91"/>
        <v>2743.5</v>
      </c>
      <c r="AT217" s="50">
        <v>6.8377758913284209E-2</v>
      </c>
      <c r="AU217" s="39">
        <f t="shared" si="93"/>
        <v>187.59438157859523</v>
      </c>
      <c r="BI217" s="148">
        <v>4702</v>
      </c>
      <c r="BK217" s="152"/>
      <c r="BN217" s="39">
        <v>5.9</v>
      </c>
      <c r="BO217" s="39">
        <f>BN217*B217</f>
        <v>56.698999999999998</v>
      </c>
      <c r="BX217" s="101">
        <v>143.19</v>
      </c>
      <c r="BY217" s="39">
        <f t="shared" si="87"/>
        <v>0.13768269230769231</v>
      </c>
      <c r="BZ217" s="39" t="s">
        <v>277</v>
      </c>
      <c r="CB217" s="52"/>
      <c r="CC217" s="52"/>
      <c r="CD217" s="39">
        <v>245</v>
      </c>
      <c r="CE217" s="39">
        <f>CD217*B217</f>
        <v>2354.4499999999998</v>
      </c>
      <c r="CF217" s="39">
        <f>CE217/12000</f>
        <v>0.19620416666666665</v>
      </c>
      <c r="CG217" s="39">
        <f>BY217-CF217</f>
        <v>-5.852147435897434E-2</v>
      </c>
      <c r="CR217" s="39">
        <v>540</v>
      </c>
      <c r="CS217" s="39">
        <f>CR217*B217</f>
        <v>5189.3999999999996</v>
      </c>
      <c r="CX217" s="101">
        <v>6.7930000000000001</v>
      </c>
      <c r="DB217" s="42">
        <v>1.9219999999999999</v>
      </c>
      <c r="DD217" s="160"/>
      <c r="DE217" s="163">
        <v>5.1059999999999999</v>
      </c>
      <c r="DF217" s="43">
        <f t="shared" si="94"/>
        <v>2.2160039999999999</v>
      </c>
      <c r="DJ217" s="39">
        <v>0.44</v>
      </c>
      <c r="DK217" s="39">
        <f>DJ217*B217</f>
        <v>4.2283999999999997</v>
      </c>
      <c r="DL217" s="39">
        <f>DK217*0.494</f>
        <v>2.0888296</v>
      </c>
      <c r="DN217" s="39">
        <f>DF217-DL217</f>
        <v>0.12717439999999991</v>
      </c>
      <c r="DR217" s="39">
        <v>13.32</v>
      </c>
      <c r="DS217" s="39">
        <f>DR217*0.4356</f>
        <v>5.8021919999999998</v>
      </c>
      <c r="DV217" s="39">
        <v>39</v>
      </c>
      <c r="DW217" s="39">
        <f>((DV217*B217)/100)*0.494</f>
        <v>1.8514625999999998</v>
      </c>
      <c r="DZ217" s="39">
        <v>0.35</v>
      </c>
      <c r="EA217" s="39">
        <f>(DZ217*B217)*0.494</f>
        <v>1.6615689999999999</v>
      </c>
    </row>
    <row r="218" spans="1:131" x14ac:dyDescent="0.2">
      <c r="A218" s="36">
        <v>1707</v>
      </c>
      <c r="B218" s="88">
        <v>9.61</v>
      </c>
      <c r="D218" s="101">
        <v>489.92</v>
      </c>
      <c r="E218" s="42">
        <v>99.4</v>
      </c>
      <c r="F218" s="43">
        <f t="shared" si="74"/>
        <v>955.23400000000004</v>
      </c>
      <c r="G218" s="39">
        <f t="shared" si="75"/>
        <v>465.31400000000002</v>
      </c>
      <c r="H218" s="54">
        <v>8622</v>
      </c>
      <c r="I218" s="119">
        <f t="shared" si="88"/>
        <v>4011.937308</v>
      </c>
      <c r="K218" s="132">
        <v>982.21</v>
      </c>
      <c r="R218" s="54">
        <v>5458</v>
      </c>
      <c r="S218" s="54"/>
      <c r="W218" s="93">
        <v>456.61</v>
      </c>
      <c r="X218" s="50">
        <v>0.16643338800801896</v>
      </c>
      <c r="Y218" s="50">
        <f t="shared" si="89"/>
        <v>485.67925554948062</v>
      </c>
      <c r="Z218" s="39">
        <f t="shared" si="90"/>
        <v>2743.5</v>
      </c>
      <c r="AA218" s="50">
        <v>0.1188470571588035</v>
      </c>
      <c r="AB218" s="50">
        <f t="shared" si="92"/>
        <v>326.05690131517741</v>
      </c>
      <c r="AP218" s="93">
        <v>349.13</v>
      </c>
      <c r="AQ218" s="50">
        <v>0.12725715327136869</v>
      </c>
      <c r="AR218" s="50">
        <v>349.13</v>
      </c>
      <c r="AS218" s="50">
        <f t="shared" si="91"/>
        <v>2743.5</v>
      </c>
      <c r="AT218" s="50">
        <v>9.9310554612150881E-2</v>
      </c>
      <c r="AU218" s="39">
        <f t="shared" si="93"/>
        <v>272.45850657843596</v>
      </c>
      <c r="BI218" s="148">
        <v>1363</v>
      </c>
      <c r="BK218" s="152"/>
      <c r="BL218" s="93">
        <v>161.16200000000001</v>
      </c>
      <c r="BX218" s="101">
        <v>157.68</v>
      </c>
      <c r="BY218" s="39">
        <f t="shared" si="87"/>
        <v>0.15161538461538462</v>
      </c>
      <c r="BZ218" s="39" t="s">
        <v>277</v>
      </c>
      <c r="CB218" s="52"/>
      <c r="CC218" s="51">
        <v>0.19620416666666665</v>
      </c>
      <c r="CX218" s="101">
        <v>4.8179999999999996</v>
      </c>
      <c r="DB218" s="42">
        <v>1.861</v>
      </c>
      <c r="DD218" s="160"/>
      <c r="DE218" s="163">
        <v>4.8899999999999997</v>
      </c>
      <c r="DF218" s="43">
        <f t="shared" si="94"/>
        <v>2.1222599999999998</v>
      </c>
      <c r="DR218" s="39">
        <v>14.454000000000001</v>
      </c>
      <c r="DS218" s="39">
        <f>DR218*0.4356</f>
        <v>6.2961624</v>
      </c>
    </row>
    <row r="219" spans="1:131" x14ac:dyDescent="0.2">
      <c r="A219" s="36">
        <v>1708</v>
      </c>
      <c r="B219" s="88">
        <v>9.61</v>
      </c>
      <c r="D219" s="101">
        <v>682.49</v>
      </c>
      <c r="E219" s="42">
        <v>119.41</v>
      </c>
      <c r="F219" s="43">
        <f t="shared" si="74"/>
        <v>1147.5300999999999</v>
      </c>
      <c r="G219" s="39">
        <f t="shared" si="75"/>
        <v>465.04009999999994</v>
      </c>
      <c r="H219" s="54">
        <v>9722</v>
      </c>
      <c r="I219" s="119">
        <f t="shared" si="88"/>
        <v>4521.1198521999995</v>
      </c>
      <c r="K219" s="132">
        <v>1140.68</v>
      </c>
      <c r="L219" s="39">
        <v>199.5</v>
      </c>
      <c r="M219" s="39">
        <f>L219*B219</f>
        <v>1917.1949999999999</v>
      </c>
      <c r="N219" s="39">
        <f>M219-K219</f>
        <v>776.51499999999987</v>
      </c>
      <c r="O219" s="44">
        <v>181.3</v>
      </c>
      <c r="P219" s="44">
        <f>O219*B219</f>
        <v>1742.2929999999999</v>
      </c>
      <c r="Q219" s="44">
        <f>K219-P219</f>
        <v>-601.61299999999983</v>
      </c>
      <c r="R219" s="54">
        <v>7345</v>
      </c>
      <c r="S219" s="54"/>
      <c r="U219" s="133">
        <f>(R219*N219)/1000</f>
        <v>5703.5026749999988</v>
      </c>
      <c r="W219" s="93">
        <v>559.29999999999995</v>
      </c>
      <c r="X219" s="50">
        <v>0.20386367778385273</v>
      </c>
      <c r="Y219" s="50">
        <f t="shared" si="89"/>
        <v>594.90682996172768</v>
      </c>
      <c r="Z219" s="39">
        <f t="shared" si="90"/>
        <v>2743.5</v>
      </c>
      <c r="AA219" s="50">
        <v>0.14163964346323157</v>
      </c>
      <c r="AB219" s="50">
        <f t="shared" si="92"/>
        <v>388.58836184137584</v>
      </c>
      <c r="AP219" s="93">
        <v>371.99</v>
      </c>
      <c r="AQ219" s="50">
        <v>0.13558957535994168</v>
      </c>
      <c r="AR219" s="50">
        <v>371.99</v>
      </c>
      <c r="AS219" s="50">
        <f t="shared" si="91"/>
        <v>2743.5</v>
      </c>
      <c r="AT219" s="50">
        <v>6.8377758913284209E-2</v>
      </c>
      <c r="AU219" s="39">
        <f t="shared" si="93"/>
        <v>187.59438157859523</v>
      </c>
      <c r="BI219" s="148">
        <v>1693</v>
      </c>
      <c r="BK219" s="152"/>
      <c r="BN219" s="39">
        <v>5.63</v>
      </c>
      <c r="BO219" s="39">
        <f>BN219*B219</f>
        <v>54.104299999999995</v>
      </c>
      <c r="BP219" s="39">
        <f>BO219*0.494</f>
        <v>26.727524199999998</v>
      </c>
      <c r="BX219" s="100"/>
      <c r="BZ219" s="39" t="s">
        <v>277</v>
      </c>
      <c r="CB219" s="52"/>
      <c r="CC219" s="52"/>
      <c r="CD219" s="39">
        <v>162.5</v>
      </c>
      <c r="CE219" s="39">
        <f>CD219*B219</f>
        <v>1561.625</v>
      </c>
      <c r="CF219" s="39">
        <f>CE219/12000</f>
        <v>0.13013541666666667</v>
      </c>
      <c r="CR219" s="39">
        <v>510</v>
      </c>
      <c r="CS219" s="39">
        <f>CR219*B219</f>
        <v>4901.0999999999995</v>
      </c>
      <c r="CX219" s="100"/>
      <c r="DB219" s="43"/>
      <c r="DD219" s="161"/>
      <c r="DE219" s="163">
        <v>4.8179999999999996</v>
      </c>
      <c r="DF219" s="43">
        <f t="shared" si="94"/>
        <v>2.0910119999999996</v>
      </c>
      <c r="DJ219" s="39">
        <v>0.53</v>
      </c>
      <c r="DK219" s="39">
        <f>DJ219*B219</f>
        <v>5.0933000000000002</v>
      </c>
      <c r="DL219" s="39">
        <f>DK219*0.494</f>
        <v>2.5160901999999998</v>
      </c>
      <c r="DN219" s="39">
        <f>DF219-DL219</f>
        <v>-0.42507820000000018</v>
      </c>
      <c r="DR219" s="39">
        <v>14.323</v>
      </c>
      <c r="DS219" s="39">
        <f>DR219*0.4356</f>
        <v>6.2390987999999998</v>
      </c>
      <c r="DV219" s="39">
        <v>36</v>
      </c>
      <c r="DW219" s="39">
        <f>((DV219*B219)/100)*0.494</f>
        <v>1.7090424</v>
      </c>
      <c r="DZ219" s="39">
        <v>0.34</v>
      </c>
      <c r="EA219" s="39">
        <f>(DZ219*B219)*0.494</f>
        <v>1.6140956</v>
      </c>
    </row>
    <row r="220" spans="1:131" x14ac:dyDescent="0.2">
      <c r="A220" s="36">
        <v>1709</v>
      </c>
      <c r="B220" s="88">
        <v>9.61</v>
      </c>
      <c r="D220" s="101">
        <v>1465.36</v>
      </c>
      <c r="E220" s="42">
        <v>279.25</v>
      </c>
      <c r="F220" s="43">
        <f t="shared" si="74"/>
        <v>2683.5924999999997</v>
      </c>
      <c r="G220" s="39">
        <f t="shared" si="75"/>
        <v>1218.2324999999998</v>
      </c>
      <c r="H220" s="54">
        <v>14232</v>
      </c>
      <c r="I220" s="119">
        <f t="shared" si="88"/>
        <v>17337.884939999996</v>
      </c>
      <c r="K220" s="132">
        <v>2571.75</v>
      </c>
      <c r="L220" s="39">
        <v>316.97000000000003</v>
      </c>
      <c r="M220" s="39">
        <f>L220*B220</f>
        <v>3046.0817000000002</v>
      </c>
      <c r="N220" s="39">
        <f>M220-K220</f>
        <v>474.33170000000018</v>
      </c>
      <c r="O220" s="44">
        <v>281.89999999999998</v>
      </c>
      <c r="P220" s="44">
        <f>O220*B220</f>
        <v>2709.0589999999997</v>
      </c>
      <c r="Q220" s="44">
        <f>K220-P220</f>
        <v>-137.30899999999974</v>
      </c>
      <c r="R220" s="54">
        <v>8587</v>
      </c>
      <c r="S220" s="54"/>
      <c r="U220" s="133">
        <f>(R220*N220)/1000</f>
        <v>4073.0863079000019</v>
      </c>
      <c r="W220" s="93">
        <v>776.45</v>
      </c>
      <c r="X220" s="50">
        <v>0.28301439766721342</v>
      </c>
      <c r="Y220" s="50">
        <f t="shared" si="89"/>
        <v>825.88129469655553</v>
      </c>
      <c r="Z220" s="39">
        <f t="shared" si="90"/>
        <v>2743.5</v>
      </c>
      <c r="AA220" s="50">
        <v>0.21815761177095438</v>
      </c>
      <c r="AB220" s="50">
        <f t="shared" si="92"/>
        <v>598.51540789361331</v>
      </c>
      <c r="AP220" s="93">
        <v>449.95</v>
      </c>
      <c r="AQ220" s="50">
        <v>0.16400583196646618</v>
      </c>
      <c r="AR220" s="50">
        <v>449.95</v>
      </c>
      <c r="AS220" s="50">
        <f t="shared" si="91"/>
        <v>2743.5</v>
      </c>
      <c r="AT220" s="50">
        <v>0.10907880588547719</v>
      </c>
      <c r="AU220" s="39">
        <f t="shared" si="93"/>
        <v>299.25770394680666</v>
      </c>
      <c r="BI220" s="148">
        <v>2526</v>
      </c>
      <c r="BK220" s="152"/>
      <c r="BN220" s="39">
        <v>5.63</v>
      </c>
      <c r="BO220" s="39">
        <f>BN220*B220</f>
        <v>54.104299999999995</v>
      </c>
      <c r="BX220" s="101">
        <v>108</v>
      </c>
      <c r="BY220" s="39">
        <f t="shared" si="87"/>
        <v>0.10384615384615385</v>
      </c>
      <c r="BZ220" s="39" t="s">
        <v>277</v>
      </c>
      <c r="CB220" s="52"/>
      <c r="CC220" s="51">
        <v>0.13013541666666667</v>
      </c>
      <c r="CD220" s="39">
        <v>141.25</v>
      </c>
      <c r="CE220" s="39">
        <f>CD220*B220</f>
        <v>1357.4124999999999</v>
      </c>
      <c r="CF220" s="39">
        <f>CE220/12000</f>
        <v>0.11311770833333333</v>
      </c>
      <c r="CG220" s="39">
        <f>BY220-CF220</f>
        <v>-9.2715544871794786E-3</v>
      </c>
      <c r="CH220" s="53">
        <f>CC220-CF220</f>
        <v>1.701770833333334E-2</v>
      </c>
      <c r="CO220" s="39">
        <v>414</v>
      </c>
      <c r="CP220" s="39">
        <f>CO220*B220</f>
        <v>3978.54</v>
      </c>
      <c r="CR220" s="39">
        <v>547</v>
      </c>
      <c r="CS220" s="39">
        <f>CR220*B220</f>
        <v>5256.67</v>
      </c>
      <c r="CX220" s="100"/>
      <c r="DB220" s="43"/>
      <c r="DD220" s="161"/>
      <c r="DE220" s="163">
        <v>6.3</v>
      </c>
      <c r="DF220" s="43">
        <f t="shared" si="94"/>
        <v>2.7342</v>
      </c>
      <c r="DJ220" s="39">
        <v>0.49</v>
      </c>
      <c r="DK220" s="39">
        <f>DJ220*B220</f>
        <v>4.7088999999999999</v>
      </c>
      <c r="DL220" s="39">
        <f>DK220*0.494</f>
        <v>2.3261965999999998</v>
      </c>
      <c r="DN220" s="39">
        <f>DF220-DL220</f>
        <v>0.40800340000000013</v>
      </c>
      <c r="DV220" s="39">
        <v>36.75</v>
      </c>
      <c r="DW220" s="39">
        <f>((DV220*B220)/100)*0.494</f>
        <v>1.7446474499999998</v>
      </c>
      <c r="DZ220" s="39">
        <v>0.41</v>
      </c>
      <c r="EA220" s="39">
        <f>(DZ220*B220)*0.494</f>
        <v>1.9464093999999998</v>
      </c>
    </row>
    <row r="221" spans="1:131" x14ac:dyDescent="0.2">
      <c r="A221" s="36">
        <v>1710</v>
      </c>
      <c r="B221" s="88">
        <v>9.61</v>
      </c>
      <c r="D221" s="101">
        <v>1350.72</v>
      </c>
      <c r="E221" s="42">
        <v>224.82</v>
      </c>
      <c r="F221" s="43">
        <f t="shared" si="74"/>
        <v>2160.5201999999999</v>
      </c>
      <c r="G221" s="39">
        <f t="shared" si="75"/>
        <v>809.8001999999999</v>
      </c>
      <c r="H221" s="54">
        <v>8029</v>
      </c>
      <c r="I221" s="119">
        <f t="shared" si="88"/>
        <v>6501.8858057999996</v>
      </c>
      <c r="K221" s="132">
        <v>2049.6</v>
      </c>
      <c r="L221" s="39">
        <v>337.75</v>
      </c>
      <c r="M221" s="39">
        <f>L221*B221</f>
        <v>3245.7774999999997</v>
      </c>
      <c r="N221" s="39">
        <f>M221-K221</f>
        <v>1196.1774999999998</v>
      </c>
      <c r="O221" s="44">
        <v>274</v>
      </c>
      <c r="P221" s="44">
        <f>O221*B221</f>
        <v>2633.14</v>
      </c>
      <c r="Q221" s="44">
        <f>K221-P221</f>
        <v>-583.54</v>
      </c>
      <c r="R221" s="54">
        <v>4218</v>
      </c>
      <c r="S221" s="54">
        <v>3320</v>
      </c>
      <c r="T221" s="45">
        <f>(S221/R221)*100</f>
        <v>78.710289236605021</v>
      </c>
      <c r="U221" s="133">
        <f>(R221*N221)/1000</f>
        <v>5045.4766949999994</v>
      </c>
      <c r="W221" s="93">
        <v>838.66</v>
      </c>
      <c r="X221" s="50">
        <v>0.30568981228357933</v>
      </c>
      <c r="Y221" s="50">
        <f t="shared" si="89"/>
        <v>892.05178261344986</v>
      </c>
      <c r="Z221" s="39">
        <f t="shared" si="90"/>
        <v>2743.5000000000005</v>
      </c>
      <c r="AA221" s="50"/>
      <c r="AB221" s="50"/>
      <c r="AP221" s="93">
        <v>570.66</v>
      </c>
      <c r="AQ221" s="50">
        <v>0.20800437397484964</v>
      </c>
      <c r="AR221" s="50">
        <v>570.66</v>
      </c>
      <c r="AS221" s="50">
        <f t="shared" si="91"/>
        <v>2743.5</v>
      </c>
      <c r="AT221" s="50"/>
      <c r="BI221" s="148">
        <v>3994</v>
      </c>
      <c r="BK221" s="152"/>
      <c r="BN221" s="39">
        <v>5.81</v>
      </c>
      <c r="BO221" s="39">
        <f>BN221*B221</f>
        <v>55.834099999999992</v>
      </c>
      <c r="BX221" s="100"/>
      <c r="BZ221" s="39" t="s">
        <v>277</v>
      </c>
      <c r="CB221" s="52"/>
      <c r="CC221" s="51">
        <v>0.11311770833333333</v>
      </c>
      <c r="CR221" s="39">
        <v>675</v>
      </c>
      <c r="CS221" s="39">
        <f>CR221*B221</f>
        <v>6486.75</v>
      </c>
      <c r="CX221" s="100"/>
      <c r="DB221" s="43"/>
      <c r="DD221" s="161"/>
      <c r="DE221" s="163">
        <v>6.048</v>
      </c>
      <c r="DF221" s="43">
        <f t="shared" si="94"/>
        <v>2.6248320000000001</v>
      </c>
      <c r="DJ221" s="39">
        <v>0.51</v>
      </c>
      <c r="DK221" s="39">
        <f>DJ221*B221</f>
        <v>4.9010999999999996</v>
      </c>
      <c r="DL221" s="39">
        <f>DK221*0.494</f>
        <v>2.4211433999999996</v>
      </c>
      <c r="DN221" s="39">
        <f>DF221-DL221</f>
        <v>0.20368860000000044</v>
      </c>
      <c r="DR221" s="39">
        <v>14.784000000000001</v>
      </c>
      <c r="DS221" s="39">
        <f>DR221*0.4356</f>
        <v>6.4399104000000005</v>
      </c>
      <c r="DV221" s="39">
        <v>42.75</v>
      </c>
      <c r="DW221" s="39">
        <f>((DV221*B221)/100)*0.494</f>
        <v>2.0294878499999998</v>
      </c>
      <c r="DZ221" s="39">
        <v>0.45</v>
      </c>
      <c r="EA221" s="39">
        <f>(DZ221*B221)*0.494</f>
        <v>2.1363029999999998</v>
      </c>
    </row>
    <row r="222" spans="1:131" x14ac:dyDescent="0.2">
      <c r="A222" s="36">
        <v>1711</v>
      </c>
      <c r="B222" s="88">
        <v>9.61</v>
      </c>
      <c r="D222" s="101">
        <v>839.36</v>
      </c>
      <c r="E222" s="42">
        <v>161.18</v>
      </c>
      <c r="F222" s="43">
        <f t="shared" si="74"/>
        <v>1548.9397999999999</v>
      </c>
      <c r="G222" s="39">
        <f t="shared" si="75"/>
        <v>709.57979999999986</v>
      </c>
      <c r="H222" s="54">
        <v>21897</v>
      </c>
      <c r="I222" s="119">
        <f t="shared" si="88"/>
        <v>15537.668880599998</v>
      </c>
      <c r="K222" s="132">
        <v>1555.04</v>
      </c>
      <c r="R222" s="54">
        <v>4088</v>
      </c>
      <c r="S222" s="54"/>
      <c r="W222" s="93">
        <v>591.41</v>
      </c>
      <c r="X222" s="50">
        <v>0.21556770548569346</v>
      </c>
      <c r="Y222" s="50">
        <f t="shared" si="89"/>
        <v>629.06105544013121</v>
      </c>
      <c r="Z222" s="39">
        <f t="shared" si="90"/>
        <v>2743.5</v>
      </c>
      <c r="AA222" s="50">
        <v>0.14489572722100702</v>
      </c>
      <c r="AB222" s="50">
        <f t="shared" ref="AB222:AB233" si="95">AA222*2743.5</f>
        <v>397.52142763083276</v>
      </c>
      <c r="AP222" s="93">
        <v>348.38</v>
      </c>
      <c r="AQ222" s="50">
        <v>0.12698377984326589</v>
      </c>
      <c r="AR222" s="50">
        <v>348.38</v>
      </c>
      <c r="AS222" s="50">
        <f t="shared" si="91"/>
        <v>2743.5</v>
      </c>
      <c r="AT222" s="50">
        <v>8.1402093944385967E-2</v>
      </c>
      <c r="AU222" s="39">
        <f>AT222*2743.5</f>
        <v>223.32664473642291</v>
      </c>
      <c r="BI222" s="148">
        <v>7427</v>
      </c>
      <c r="BK222" s="152"/>
      <c r="BX222" s="100"/>
      <c r="BZ222" s="39">
        <v>15.5</v>
      </c>
      <c r="CA222" s="39">
        <f>(BZ222*B222)/833</f>
        <v>0.17881752701080431</v>
      </c>
      <c r="CB222" s="52"/>
      <c r="CC222" s="52"/>
      <c r="CX222" s="100"/>
      <c r="DB222" s="43"/>
      <c r="DD222" s="161"/>
      <c r="DE222" s="163">
        <v>6.0380000000000003</v>
      </c>
      <c r="DF222" s="43">
        <f t="shared" si="94"/>
        <v>2.620492</v>
      </c>
      <c r="DR222" s="39">
        <v>13.653</v>
      </c>
      <c r="DS222" s="39">
        <f>DR222*0.4356</f>
        <v>5.9472468000000003</v>
      </c>
    </row>
    <row r="223" spans="1:131" x14ac:dyDescent="0.2">
      <c r="A223" s="36">
        <v>1712</v>
      </c>
      <c r="B223" s="88">
        <v>9.61</v>
      </c>
      <c r="D223" s="101">
        <v>683.3</v>
      </c>
      <c r="E223" s="42">
        <v>128.91999999999999</v>
      </c>
      <c r="F223" s="43">
        <f t="shared" si="74"/>
        <v>1238.9211999999998</v>
      </c>
      <c r="G223" s="39">
        <f t="shared" si="75"/>
        <v>555.62119999999982</v>
      </c>
      <c r="H223" s="54">
        <v>26152</v>
      </c>
      <c r="I223" s="119">
        <f t="shared" si="88"/>
        <v>14530.605622399995</v>
      </c>
      <c r="K223" s="132">
        <v>1333.73</v>
      </c>
      <c r="R223" s="54">
        <v>7770</v>
      </c>
      <c r="S223" s="54"/>
      <c r="W223" s="93">
        <v>542.08000000000004</v>
      </c>
      <c r="X223" s="50">
        <v>0.19758702387461274</v>
      </c>
      <c r="Y223" s="50">
        <f t="shared" si="89"/>
        <v>576.59054958993988</v>
      </c>
      <c r="Z223" s="39">
        <f t="shared" si="90"/>
        <v>2743.5</v>
      </c>
      <c r="AA223" s="50">
        <v>0.12698726655324211</v>
      </c>
      <c r="AB223" s="50">
        <f t="shared" si="95"/>
        <v>348.38956578881971</v>
      </c>
      <c r="AP223" s="93">
        <v>349.14</v>
      </c>
      <c r="AQ223" s="50">
        <v>0.12726079825041006</v>
      </c>
      <c r="AR223" s="50">
        <v>349.14</v>
      </c>
      <c r="AS223" s="50">
        <f t="shared" si="91"/>
        <v>2743.5</v>
      </c>
      <c r="AT223" s="50">
        <v>9.4426428975487711E-2</v>
      </c>
      <c r="AU223" s="39">
        <f>AT223*2743.5</f>
        <v>259.05890789425052</v>
      </c>
      <c r="BI223" s="148">
        <v>3021</v>
      </c>
      <c r="BK223" s="152"/>
      <c r="BX223" s="101">
        <v>85.8</v>
      </c>
      <c r="BY223" s="39">
        <f t="shared" si="87"/>
        <v>8.2500000000000004E-2</v>
      </c>
      <c r="CB223" s="52"/>
      <c r="CC223" s="52"/>
      <c r="CX223" s="100"/>
      <c r="DB223" s="43"/>
      <c r="DD223" s="161"/>
      <c r="DE223" s="163">
        <v>5.984</v>
      </c>
      <c r="DF223" s="43">
        <f t="shared" si="94"/>
        <v>2.5970559999999998</v>
      </c>
    </row>
    <row r="224" spans="1:131" x14ac:dyDescent="0.2">
      <c r="A224" s="36">
        <v>1713</v>
      </c>
      <c r="B224" s="88">
        <v>9.61</v>
      </c>
      <c r="D224" s="101">
        <v>744.91</v>
      </c>
      <c r="E224" s="42">
        <v>140.58000000000001</v>
      </c>
      <c r="F224" s="43">
        <f t="shared" si="74"/>
        <v>1350.9738</v>
      </c>
      <c r="G224" s="39">
        <f t="shared" si="75"/>
        <v>606.06380000000001</v>
      </c>
      <c r="H224" s="54">
        <v>36908</v>
      </c>
      <c r="I224" s="119">
        <f t="shared" si="88"/>
        <v>22368.602730399998</v>
      </c>
      <c r="K224" s="132">
        <v>1406.64</v>
      </c>
      <c r="O224" s="44">
        <v>227.3</v>
      </c>
      <c r="P224" s="44">
        <f>O224*B224</f>
        <v>2184.3530000000001</v>
      </c>
      <c r="Q224" s="44">
        <f>K224-P224</f>
        <v>-777.71299999999997</v>
      </c>
      <c r="R224" s="54">
        <v>10227</v>
      </c>
      <c r="S224" s="54"/>
      <c r="W224" s="93">
        <v>551.29</v>
      </c>
      <c r="X224" s="50">
        <v>0.20094404957171494</v>
      </c>
      <c r="Y224" s="50">
        <f t="shared" si="89"/>
        <v>586.38688769819566</v>
      </c>
      <c r="Z224" s="39">
        <f t="shared" si="90"/>
        <v>2743.5</v>
      </c>
      <c r="AA224" s="50">
        <v>0.13675551782656842</v>
      </c>
      <c r="AB224" s="50">
        <f t="shared" si="95"/>
        <v>375.18876315719046</v>
      </c>
      <c r="AP224" s="93">
        <v>355.13</v>
      </c>
      <c r="AQ224" s="50">
        <v>0.12944414069619101</v>
      </c>
      <c r="AR224" s="50">
        <v>355.13</v>
      </c>
      <c r="AS224" s="50">
        <f t="shared" si="91"/>
        <v>2743.4999999999995</v>
      </c>
      <c r="AT224" s="50">
        <v>8.1402093944385967E-2</v>
      </c>
      <c r="AU224" s="39">
        <f>AT224*2743.5</f>
        <v>223.32664473642291</v>
      </c>
      <c r="BI224" s="148">
        <v>3083</v>
      </c>
      <c r="BK224" s="152"/>
      <c r="BL224" s="93">
        <v>157.023</v>
      </c>
      <c r="BX224" s="101">
        <v>95.066999999999993</v>
      </c>
      <c r="BY224" s="39">
        <f t="shared" si="87"/>
        <v>9.1410576923076914E-2</v>
      </c>
      <c r="CB224" s="52"/>
      <c r="CC224" s="52"/>
      <c r="CX224" s="100"/>
      <c r="DB224" s="43"/>
      <c r="DD224" s="161"/>
      <c r="DE224" s="163">
        <v>7.76</v>
      </c>
      <c r="DF224" s="43">
        <f t="shared" si="94"/>
        <v>3.3678399999999997</v>
      </c>
      <c r="DR224" s="39">
        <v>14.454000000000001</v>
      </c>
      <c r="DS224" s="39">
        <f>DR224*0.4356</f>
        <v>6.2961624</v>
      </c>
    </row>
    <row r="225" spans="1:131" x14ac:dyDescent="0.2">
      <c r="A225" s="36">
        <v>1714</v>
      </c>
      <c r="B225" s="88">
        <v>9.61</v>
      </c>
      <c r="D225" s="101">
        <v>1135.07</v>
      </c>
      <c r="E225" s="42">
        <v>164.72</v>
      </c>
      <c r="F225" s="43">
        <f t="shared" si="74"/>
        <v>1582.9591999999998</v>
      </c>
      <c r="G225" s="39">
        <f t="shared" si="75"/>
        <v>447.88919999999985</v>
      </c>
      <c r="H225" s="54">
        <v>20030</v>
      </c>
      <c r="I225" s="119">
        <f t="shared" si="88"/>
        <v>8971.2206759999972</v>
      </c>
      <c r="K225" s="132">
        <v>2029.31</v>
      </c>
      <c r="R225" s="54">
        <v>7458</v>
      </c>
      <c r="S225" s="54"/>
      <c r="W225" s="93">
        <v>845.24</v>
      </c>
      <c r="X225" s="50">
        <v>0.30808820849280116</v>
      </c>
      <c r="Y225" s="50">
        <f t="shared" si="89"/>
        <v>899.05068649535258</v>
      </c>
      <c r="Z225" s="39">
        <f t="shared" si="90"/>
        <v>2743.5</v>
      </c>
      <c r="AA225" s="50">
        <v>0.21815761177095438</v>
      </c>
      <c r="AB225" s="50">
        <f t="shared" si="95"/>
        <v>598.51540789361331</v>
      </c>
      <c r="AP225" s="93">
        <v>492.51</v>
      </c>
      <c r="AQ225" s="50">
        <v>0.17951886276653908</v>
      </c>
      <c r="AR225" s="50">
        <v>492.51</v>
      </c>
      <c r="AS225" s="50">
        <f t="shared" si="91"/>
        <v>2743.5</v>
      </c>
      <c r="AT225" s="50"/>
      <c r="BI225" s="148">
        <v>3589</v>
      </c>
      <c r="BK225" s="152"/>
      <c r="BX225" s="101">
        <v>147.84</v>
      </c>
      <c r="BY225" s="39">
        <f t="shared" si="87"/>
        <v>0.14215384615384616</v>
      </c>
      <c r="CB225" s="52"/>
      <c r="CC225" s="52"/>
      <c r="CX225" s="100"/>
      <c r="DB225" s="43"/>
      <c r="DD225" s="161"/>
      <c r="DE225" s="163"/>
      <c r="DF225" s="43"/>
    </row>
    <row r="226" spans="1:131" x14ac:dyDescent="0.2">
      <c r="A226" s="36">
        <v>1715</v>
      </c>
      <c r="B226" s="88">
        <v>9.61</v>
      </c>
      <c r="D226" s="101">
        <v>1006.3</v>
      </c>
      <c r="E226" s="42">
        <v>152.41</v>
      </c>
      <c r="F226" s="43">
        <f t="shared" si="74"/>
        <v>1464.6600999999998</v>
      </c>
      <c r="G226" s="39">
        <f t="shared" si="75"/>
        <v>458.36009999999987</v>
      </c>
      <c r="H226" s="54">
        <v>7625</v>
      </c>
      <c r="I226" s="119">
        <f t="shared" si="88"/>
        <v>3494.9957624999993</v>
      </c>
      <c r="K226" s="132">
        <v>1731.6</v>
      </c>
      <c r="R226" s="54">
        <v>1125</v>
      </c>
      <c r="S226" s="54"/>
      <c r="W226" s="93">
        <v>816.18</v>
      </c>
      <c r="X226" s="50">
        <v>0.29749589939857846</v>
      </c>
      <c r="Y226" s="50">
        <f t="shared" si="89"/>
        <v>868.14063378895571</v>
      </c>
      <c r="Z226" s="39">
        <f t="shared" si="90"/>
        <v>2743.5</v>
      </c>
      <c r="AA226" s="50">
        <v>0.10907880588547719</v>
      </c>
      <c r="AB226" s="50">
        <f t="shared" si="95"/>
        <v>299.25770394680666</v>
      </c>
      <c r="AP226" s="93">
        <v>513.89</v>
      </c>
      <c r="AQ226" s="50">
        <v>0.18731182795698925</v>
      </c>
      <c r="AR226" s="50">
        <v>513.89</v>
      </c>
      <c r="AS226" s="50">
        <f t="shared" si="91"/>
        <v>2743.5</v>
      </c>
      <c r="AT226" s="50">
        <v>5.860950763995789E-2</v>
      </c>
      <c r="AU226" s="39">
        <f>AT226*2743.5</f>
        <v>160.79518421022448</v>
      </c>
      <c r="BI226" s="148">
        <v>193</v>
      </c>
      <c r="BK226" s="152"/>
      <c r="BX226" s="100"/>
      <c r="CB226" s="52"/>
      <c r="CC226" s="52"/>
      <c r="CX226" s="100"/>
      <c r="DB226" s="43"/>
      <c r="DD226" s="161"/>
      <c r="DE226" s="163">
        <v>6.66</v>
      </c>
      <c r="DF226" s="43">
        <f>DE226*0.434</f>
        <v>2.8904399999999999</v>
      </c>
      <c r="DR226" s="39">
        <v>13.32</v>
      </c>
      <c r="DS226" s="39">
        <f>DR226*0.4356</f>
        <v>5.8021919999999998</v>
      </c>
    </row>
    <row r="227" spans="1:131" x14ac:dyDescent="0.2">
      <c r="A227" s="36">
        <v>1716</v>
      </c>
      <c r="B227" s="88">
        <v>9.61</v>
      </c>
      <c r="D227" s="101">
        <v>678.61</v>
      </c>
      <c r="E227" s="42">
        <v>138.08000000000001</v>
      </c>
      <c r="F227" s="43">
        <f t="shared" si="74"/>
        <v>1326.9488000000001</v>
      </c>
      <c r="G227" s="39">
        <f t="shared" si="75"/>
        <v>648.33880000000011</v>
      </c>
      <c r="H227" s="54">
        <v>7919</v>
      </c>
      <c r="I227" s="119">
        <f t="shared" si="88"/>
        <v>5134.1949572000012</v>
      </c>
      <c r="K227" s="132">
        <v>1330.42</v>
      </c>
      <c r="R227" s="54">
        <v>1620</v>
      </c>
      <c r="S227" s="54"/>
      <c r="W227" s="93">
        <v>465.35</v>
      </c>
      <c r="X227" s="50">
        <v>0.1696190996901768</v>
      </c>
      <c r="Y227" s="50">
        <f t="shared" si="89"/>
        <v>494.97567195188628</v>
      </c>
      <c r="Z227" s="39">
        <f t="shared" si="90"/>
        <v>2743.5</v>
      </c>
      <c r="AA227" s="50">
        <v>9.9310554612150881E-2</v>
      </c>
      <c r="AB227" s="50">
        <f t="shared" si="95"/>
        <v>272.45850657843596</v>
      </c>
      <c r="AP227" s="93">
        <v>311.68</v>
      </c>
      <c r="AQ227" s="50">
        <v>0.11360670676143612</v>
      </c>
      <c r="AR227" s="50">
        <v>311.68</v>
      </c>
      <c r="AS227" s="50">
        <f t="shared" si="91"/>
        <v>2743.5</v>
      </c>
      <c r="AT227" s="50"/>
      <c r="BI227" s="148">
        <v>718</v>
      </c>
      <c r="BK227" s="152"/>
      <c r="BL227" s="93">
        <v>164.25</v>
      </c>
      <c r="BX227" s="100"/>
      <c r="CB227" s="52"/>
      <c r="CC227" s="52"/>
      <c r="CX227" s="100"/>
      <c r="DB227" s="42">
        <v>1.5329999999999999</v>
      </c>
      <c r="DD227" s="161"/>
      <c r="DE227" s="163">
        <v>6.7889999999999997</v>
      </c>
      <c r="DF227" s="43">
        <f>DE227*0.434</f>
        <v>2.9464259999999998</v>
      </c>
    </row>
    <row r="228" spans="1:131" x14ac:dyDescent="0.2">
      <c r="A228" s="36">
        <v>1717</v>
      </c>
      <c r="B228" s="88">
        <v>9.61</v>
      </c>
      <c r="D228" s="101">
        <v>664.93</v>
      </c>
      <c r="E228" s="42">
        <v>122.79</v>
      </c>
      <c r="F228" s="43">
        <f t="shared" si="74"/>
        <v>1180.0119</v>
      </c>
      <c r="G228" s="39">
        <f t="shared" si="75"/>
        <v>515.08190000000002</v>
      </c>
      <c r="H228" s="54">
        <v>3066</v>
      </c>
      <c r="I228" s="119">
        <f t="shared" si="88"/>
        <v>1579.2411053999999</v>
      </c>
      <c r="K228" s="132">
        <v>1292.23</v>
      </c>
      <c r="R228" s="54">
        <v>2347</v>
      </c>
      <c r="S228" s="54"/>
      <c r="W228" s="93">
        <v>502.77</v>
      </c>
      <c r="X228" s="50">
        <v>0.18325861126298523</v>
      </c>
      <c r="Y228" s="50">
        <f t="shared" si="89"/>
        <v>534.77794904319296</v>
      </c>
      <c r="Z228" s="39">
        <f t="shared" si="90"/>
        <v>2743.5</v>
      </c>
      <c r="AA228" s="50">
        <v>0.13024335031101755</v>
      </c>
      <c r="AB228" s="50">
        <f t="shared" si="95"/>
        <v>357.32263157827663</v>
      </c>
      <c r="AP228" s="93">
        <v>304.02</v>
      </c>
      <c r="AQ228" s="50">
        <v>0.1108146528157463</v>
      </c>
      <c r="AR228" s="50">
        <v>304.02</v>
      </c>
      <c r="AS228" s="50">
        <f t="shared" si="91"/>
        <v>2743.5</v>
      </c>
      <c r="AT228" s="50">
        <v>7.3261884549947365E-2</v>
      </c>
      <c r="AU228" s="39">
        <f t="shared" ref="AU228:AU233" si="96">AT228*2743.5</f>
        <v>200.99398026278058</v>
      </c>
      <c r="BI228" s="148">
        <v>186</v>
      </c>
      <c r="BK228" s="152"/>
      <c r="BX228" s="100"/>
      <c r="CB228" s="52"/>
      <c r="CC228" s="52"/>
      <c r="CX228" s="100"/>
      <c r="DB228" s="43"/>
      <c r="DD228" s="161"/>
      <c r="DE228" s="163">
        <v>5.9130000000000003</v>
      </c>
      <c r="DF228" s="43">
        <f>DE228*0.434</f>
        <v>2.5662419999999999</v>
      </c>
      <c r="DR228" s="39">
        <v>14.321999999999999</v>
      </c>
      <c r="DS228" s="39">
        <f>DR228*0.4356</f>
        <v>6.2386631999999995</v>
      </c>
    </row>
    <row r="229" spans="1:131" x14ac:dyDescent="0.2">
      <c r="A229" s="36">
        <v>1718</v>
      </c>
      <c r="B229" s="88">
        <v>9.61</v>
      </c>
      <c r="D229" s="101">
        <v>724.11</v>
      </c>
      <c r="E229" s="42">
        <v>131.22</v>
      </c>
      <c r="F229" s="43">
        <f t="shared" si="74"/>
        <v>1261.0241999999998</v>
      </c>
      <c r="G229" s="39">
        <f t="shared" si="75"/>
        <v>536.91419999999982</v>
      </c>
      <c r="H229" s="54">
        <v>6965</v>
      </c>
      <c r="I229" s="119">
        <f t="shared" si="88"/>
        <v>3739.6074029999991</v>
      </c>
      <c r="K229" s="132">
        <v>1326.76</v>
      </c>
      <c r="L229" s="39">
        <v>175.55</v>
      </c>
      <c r="M229" s="39">
        <f>L229*B229</f>
        <v>1687.0355</v>
      </c>
      <c r="N229" s="39">
        <f>M229-K229</f>
        <v>360.27549999999997</v>
      </c>
      <c r="O229" s="44">
        <v>143.1</v>
      </c>
      <c r="P229" s="44">
        <f>O229*B229</f>
        <v>1375.1909999999998</v>
      </c>
      <c r="Q229" s="44">
        <f>K229-P229</f>
        <v>-48.430999999999813</v>
      </c>
      <c r="R229" s="54">
        <v>1904</v>
      </c>
      <c r="S229" s="54"/>
      <c r="U229" s="133">
        <f>(R229*N229)/1000</f>
        <v>685.96455199999991</v>
      </c>
      <c r="W229" s="93">
        <v>501.08</v>
      </c>
      <c r="X229" s="50">
        <v>0.18264260980499361</v>
      </c>
      <c r="Y229" s="50">
        <f t="shared" si="89"/>
        <v>532.98035822854013</v>
      </c>
      <c r="Z229" s="39">
        <f t="shared" si="90"/>
        <v>2743.5</v>
      </c>
      <c r="AA229" s="50">
        <v>0.12698726655324211</v>
      </c>
      <c r="AB229" s="50">
        <f t="shared" si="95"/>
        <v>348.38956578881971</v>
      </c>
      <c r="AP229" s="93">
        <v>342.63</v>
      </c>
      <c r="AQ229" s="50">
        <v>0.12488791689447785</v>
      </c>
      <c r="AR229" s="50">
        <v>342.63</v>
      </c>
      <c r="AS229" s="50">
        <f t="shared" si="91"/>
        <v>2743.5</v>
      </c>
      <c r="AT229" s="50">
        <v>9.1170345217712279E-2</v>
      </c>
      <c r="AU229" s="39">
        <f t="shared" si="96"/>
        <v>250.12584210479363</v>
      </c>
      <c r="BI229" s="148">
        <v>1050</v>
      </c>
      <c r="BK229" s="152"/>
      <c r="BN229" s="39">
        <v>7.57</v>
      </c>
      <c r="BO229" s="39">
        <f>BN229*B229</f>
        <v>72.747699999999995</v>
      </c>
      <c r="BX229" s="101">
        <v>109.14</v>
      </c>
      <c r="BY229" s="39">
        <f t="shared" si="87"/>
        <v>0.1049423076923077</v>
      </c>
      <c r="CB229" s="52"/>
      <c r="CC229" s="52"/>
      <c r="CD229" s="39">
        <v>108.4</v>
      </c>
      <c r="CE229" s="39">
        <f>CD229*B229</f>
        <v>1041.7239999999999</v>
      </c>
      <c r="CF229" s="39">
        <f>CE229/12000</f>
        <v>8.6810333333333323E-2</v>
      </c>
      <c r="CG229" s="39">
        <f>BY229-CF229</f>
        <v>1.8131974358974373E-2</v>
      </c>
      <c r="CO229" s="39">
        <v>279</v>
      </c>
      <c r="CP229" s="39">
        <f>CO229*B229</f>
        <v>2681.19</v>
      </c>
      <c r="CR229" s="39">
        <v>372.71</v>
      </c>
      <c r="CS229" s="39">
        <f>CR229*B229</f>
        <v>3581.7430999999997</v>
      </c>
      <c r="CX229" s="100"/>
      <c r="DB229" s="43"/>
      <c r="DD229" s="161"/>
      <c r="DE229" s="163"/>
      <c r="DF229" s="43"/>
      <c r="DJ229" s="39">
        <v>0.48</v>
      </c>
      <c r="DK229" s="39">
        <f>DJ229*B229</f>
        <v>4.6127999999999991</v>
      </c>
      <c r="DL229" s="39">
        <f>DK229*0.494</f>
        <v>2.2787231999999995</v>
      </c>
      <c r="DR229" s="39">
        <v>15.151</v>
      </c>
      <c r="DS229" s="39">
        <f>DR229*0.4356</f>
        <v>6.5997756000000001</v>
      </c>
      <c r="DV229" s="39">
        <v>45</v>
      </c>
      <c r="DW229" s="39">
        <f>((DV229*B229)/100)*0.494</f>
        <v>2.1363029999999998</v>
      </c>
      <c r="DZ229" s="39">
        <v>0.55000000000000004</v>
      </c>
      <c r="EA229" s="39">
        <f>(DZ229*B229)*0.494</f>
        <v>2.6110370000000001</v>
      </c>
    </row>
    <row r="230" spans="1:131" x14ac:dyDescent="0.2">
      <c r="A230" s="36">
        <v>1719</v>
      </c>
      <c r="B230" s="88">
        <v>9.61</v>
      </c>
      <c r="D230" s="101">
        <v>789.02</v>
      </c>
      <c r="E230" s="42">
        <v>123</v>
      </c>
      <c r="F230" s="43">
        <f t="shared" si="74"/>
        <v>1182.03</v>
      </c>
      <c r="G230" s="39">
        <f t="shared" si="75"/>
        <v>393.01</v>
      </c>
      <c r="H230" s="54">
        <v>11728</v>
      </c>
      <c r="I230" s="119">
        <f t="shared" si="88"/>
        <v>4609.2212800000007</v>
      </c>
      <c r="K230" s="132">
        <v>1310</v>
      </c>
      <c r="L230" s="39">
        <v>151.19999999999999</v>
      </c>
      <c r="M230" s="39">
        <f>L230*B230</f>
        <v>1453.0319999999997</v>
      </c>
      <c r="N230" s="39">
        <f>M230-K230</f>
        <v>143.0319999999997</v>
      </c>
      <c r="O230" s="44">
        <v>130.19999999999999</v>
      </c>
      <c r="P230" s="44">
        <f>O230*B230</f>
        <v>1251.2219999999998</v>
      </c>
      <c r="Q230" s="44">
        <f>K230-P230</f>
        <v>58.778000000000247</v>
      </c>
      <c r="R230" s="54">
        <v>4352</v>
      </c>
      <c r="S230" s="54"/>
      <c r="U230" s="133">
        <f>(R230*N230)/1000</f>
        <v>622.47526399999867</v>
      </c>
      <c r="W230" s="93">
        <v>635.58000000000004</v>
      </c>
      <c r="X230" s="50">
        <v>0.23166757791142703</v>
      </c>
      <c r="Y230" s="50">
        <f t="shared" si="89"/>
        <v>676.0430591580099</v>
      </c>
      <c r="Z230" s="39">
        <f t="shared" si="90"/>
        <v>2743.5</v>
      </c>
      <c r="AA230" s="50">
        <v>0.21490152801317894</v>
      </c>
      <c r="AB230" s="50">
        <f t="shared" si="95"/>
        <v>589.5823421041564</v>
      </c>
      <c r="AP230" s="93">
        <v>373.19</v>
      </c>
      <c r="AQ230" s="50">
        <v>0.13602697284490614</v>
      </c>
      <c r="AR230" s="50">
        <v>373.19</v>
      </c>
      <c r="AS230" s="50">
        <f t="shared" si="91"/>
        <v>2743.5</v>
      </c>
      <c r="AT230" s="50">
        <v>0.1188470571588035</v>
      </c>
      <c r="AU230" s="39">
        <f t="shared" si="96"/>
        <v>326.05690131517741</v>
      </c>
      <c r="BI230" s="148">
        <v>1332</v>
      </c>
      <c r="BK230" s="152"/>
      <c r="BN230" s="39">
        <v>6.5</v>
      </c>
      <c r="BO230" s="39">
        <f>BN230*B230</f>
        <v>62.464999999999996</v>
      </c>
      <c r="BX230" s="101">
        <v>109.14</v>
      </c>
      <c r="BY230" s="39">
        <f t="shared" si="87"/>
        <v>0.1049423076923077</v>
      </c>
      <c r="CB230" s="52"/>
      <c r="CC230" s="51">
        <v>8.6810333333333323E-2</v>
      </c>
      <c r="CD230" s="39">
        <v>157</v>
      </c>
      <c r="CE230" s="39">
        <f>CD230*B230</f>
        <v>1508.77</v>
      </c>
      <c r="CF230" s="39">
        <f>CE230/12000</f>
        <v>0.12573083333333332</v>
      </c>
      <c r="CG230" s="39">
        <f>BY230-CF230</f>
        <v>-2.0788525641025624E-2</v>
      </c>
      <c r="CH230" s="53">
        <f>CC230-CF230</f>
        <v>-3.8920499999999997E-2</v>
      </c>
      <c r="CX230" s="100"/>
      <c r="DB230" s="43"/>
      <c r="DD230" s="161"/>
      <c r="DE230" s="163">
        <v>5.65</v>
      </c>
      <c r="DF230" s="43">
        <f t="shared" ref="DF230:DF237" si="97">DE230*0.434</f>
        <v>2.4521000000000002</v>
      </c>
      <c r="DJ230" s="39">
        <v>0.48</v>
      </c>
      <c r="DK230" s="39">
        <f>DJ230*B230</f>
        <v>4.6127999999999991</v>
      </c>
      <c r="DL230" s="39">
        <f>DK230*0.494</f>
        <v>2.2787231999999995</v>
      </c>
      <c r="DN230" s="39">
        <f>DF230-DL230</f>
        <v>0.17337680000000066</v>
      </c>
      <c r="DR230" s="39">
        <v>16.05</v>
      </c>
      <c r="DS230" s="39">
        <f>DR230*0.4356</f>
        <v>6.9913800000000004</v>
      </c>
      <c r="DZ230" s="39">
        <v>0.5</v>
      </c>
      <c r="EA230" s="39">
        <f>(DZ230*B230)*0.494</f>
        <v>2.3736699999999997</v>
      </c>
    </row>
    <row r="231" spans="1:131" x14ac:dyDescent="0.2">
      <c r="A231" s="36">
        <v>1720</v>
      </c>
      <c r="B231" s="88">
        <v>9.61</v>
      </c>
      <c r="D231" s="101">
        <v>820.41</v>
      </c>
      <c r="E231" s="42">
        <v>125.38</v>
      </c>
      <c r="F231" s="43">
        <f t="shared" si="74"/>
        <v>1204.9017999999999</v>
      </c>
      <c r="G231" s="39">
        <f t="shared" si="75"/>
        <v>384.4917999999999</v>
      </c>
      <c r="H231" s="54">
        <v>7624</v>
      </c>
      <c r="I231" s="119">
        <f t="shared" si="88"/>
        <v>2931.3654831999993</v>
      </c>
      <c r="K231" s="132">
        <v>1139.55</v>
      </c>
      <c r="R231" s="54">
        <v>3128</v>
      </c>
      <c r="S231" s="54">
        <v>2821</v>
      </c>
      <c r="T231" s="45">
        <f>(S231/R231)*100</f>
        <v>90.185421994884905</v>
      </c>
      <c r="W231" s="93">
        <v>682.12</v>
      </c>
      <c r="X231" s="50">
        <v>0.24863131036996539</v>
      </c>
      <c r="Y231" s="50">
        <f t="shared" si="89"/>
        <v>725.5459446692181</v>
      </c>
      <c r="Z231" s="39">
        <f t="shared" si="90"/>
        <v>2743.5</v>
      </c>
      <c r="AA231" s="50">
        <v>0.14489572722100702</v>
      </c>
      <c r="AB231" s="50">
        <f t="shared" si="95"/>
        <v>397.52142763083276</v>
      </c>
      <c r="AP231" s="93">
        <v>413</v>
      </c>
      <c r="AQ231" s="50">
        <v>0.15053763440860216</v>
      </c>
      <c r="AR231" s="50">
        <v>413</v>
      </c>
      <c r="AS231" s="50">
        <f t="shared" si="91"/>
        <v>2743.5</v>
      </c>
      <c r="AT231" s="50">
        <v>7.6517968307722797E-2</v>
      </c>
      <c r="AU231" s="39">
        <f t="shared" si="96"/>
        <v>209.9270460522375</v>
      </c>
      <c r="BI231" s="148">
        <v>959</v>
      </c>
      <c r="BK231" s="152"/>
      <c r="BX231" s="101">
        <v>109.14</v>
      </c>
      <c r="BY231" s="39">
        <f t="shared" si="87"/>
        <v>0.1049423076923077</v>
      </c>
      <c r="CB231" s="52"/>
      <c r="CC231" s="51">
        <v>0.12573083333333332</v>
      </c>
      <c r="CX231" s="100"/>
      <c r="DB231" s="43"/>
      <c r="DD231" s="161"/>
      <c r="DE231" s="163">
        <v>5.1360000000000001</v>
      </c>
      <c r="DF231" s="43">
        <f t="shared" si="97"/>
        <v>2.2290239999999999</v>
      </c>
    </row>
    <row r="232" spans="1:131" x14ac:dyDescent="0.2">
      <c r="A232" s="36">
        <v>1721</v>
      </c>
      <c r="B232" s="88">
        <v>9.61</v>
      </c>
      <c r="D232" s="101">
        <v>601.04</v>
      </c>
      <c r="E232" s="42">
        <v>98.63</v>
      </c>
      <c r="F232" s="43">
        <f t="shared" si="74"/>
        <v>947.83429999999987</v>
      </c>
      <c r="G232" s="39">
        <f t="shared" si="75"/>
        <v>346.79429999999991</v>
      </c>
      <c r="H232" s="54">
        <v>13970</v>
      </c>
      <c r="I232" s="119">
        <f t="shared" si="88"/>
        <v>4844.7163709999986</v>
      </c>
      <c r="K232" s="132">
        <v>953.07</v>
      </c>
      <c r="R232" s="54">
        <v>5081</v>
      </c>
      <c r="W232" s="93">
        <v>478.67</v>
      </c>
      <c r="X232" s="50">
        <v>0.17447421177328232</v>
      </c>
      <c r="Y232" s="50">
        <f t="shared" si="89"/>
        <v>509.1436658283215</v>
      </c>
      <c r="Z232" s="39">
        <f t="shared" si="90"/>
        <v>2743.5</v>
      </c>
      <c r="AA232" s="50">
        <v>0.11233488964325263</v>
      </c>
      <c r="AB232" s="50">
        <f t="shared" si="95"/>
        <v>308.19076973626358</v>
      </c>
      <c r="AP232" s="93">
        <v>326.20999999999998</v>
      </c>
      <c r="AQ232" s="50">
        <v>0.11890286130854746</v>
      </c>
      <c r="AR232" s="50">
        <v>326.20999999999998</v>
      </c>
      <c r="AS232" s="50">
        <f t="shared" si="91"/>
        <v>2743.5</v>
      </c>
      <c r="AT232" s="50">
        <v>6.8377758913284209E-2</v>
      </c>
      <c r="AU232" s="39">
        <f t="shared" si="96"/>
        <v>187.59438157859523</v>
      </c>
      <c r="BI232" s="148">
        <v>563</v>
      </c>
      <c r="BK232" s="152"/>
      <c r="BX232" s="100"/>
      <c r="CB232" s="52"/>
      <c r="CC232" s="52"/>
      <c r="CX232" s="100"/>
      <c r="DB232" s="43"/>
      <c r="DD232" s="161"/>
      <c r="DE232" s="163">
        <v>4.6859999999999999</v>
      </c>
      <c r="DF232" s="43">
        <f t="shared" si="97"/>
        <v>2.0337239999999999</v>
      </c>
    </row>
    <row r="233" spans="1:131" x14ac:dyDescent="0.2">
      <c r="A233" s="36">
        <v>1722</v>
      </c>
      <c r="B233" s="88">
        <v>9.61</v>
      </c>
      <c r="D233" s="101">
        <v>495.48</v>
      </c>
      <c r="E233" s="42">
        <v>91.64</v>
      </c>
      <c r="F233" s="43">
        <f t="shared" si="74"/>
        <v>880.66039999999998</v>
      </c>
      <c r="G233" s="39">
        <f t="shared" si="75"/>
        <v>385.18039999999996</v>
      </c>
      <c r="H233" s="54">
        <v>14301</v>
      </c>
      <c r="I233" s="119">
        <f t="shared" si="88"/>
        <v>5508.4649003999994</v>
      </c>
      <c r="K233" s="132">
        <v>976.39</v>
      </c>
      <c r="L233" s="39">
        <v>141.4</v>
      </c>
      <c r="M233" s="39">
        <f>L233*B233</f>
        <v>1358.854</v>
      </c>
      <c r="N233" s="39">
        <f>M233-K233</f>
        <v>382.46400000000006</v>
      </c>
      <c r="O233" s="44">
        <v>119</v>
      </c>
      <c r="P233" s="44">
        <f>O233*B233</f>
        <v>1143.5899999999999</v>
      </c>
      <c r="Q233" s="44">
        <f>K233-P233</f>
        <v>-167.19999999999993</v>
      </c>
      <c r="R233" s="54">
        <v>4993</v>
      </c>
      <c r="U233" s="133">
        <f>(R233*N233)/1000</f>
        <v>1909.6427520000004</v>
      </c>
      <c r="W233" s="93">
        <v>368.51</v>
      </c>
      <c r="X233" s="50">
        <v>0.13432112265354473</v>
      </c>
      <c r="Y233" s="50">
        <f t="shared" si="89"/>
        <v>391.97052728266806</v>
      </c>
      <c r="Z233" s="39">
        <f t="shared" si="90"/>
        <v>2743.5</v>
      </c>
      <c r="AA233" s="50">
        <v>7.6517968307722797E-2</v>
      </c>
      <c r="AB233" s="50">
        <f t="shared" si="95"/>
        <v>209.9270460522375</v>
      </c>
      <c r="AP233" s="93">
        <v>234.51</v>
      </c>
      <c r="AQ233" s="50">
        <v>8.5478403499179872E-2</v>
      </c>
      <c r="AR233" s="50">
        <v>234.51</v>
      </c>
      <c r="AS233" s="50">
        <f t="shared" si="91"/>
        <v>2743.5</v>
      </c>
      <c r="AT233" s="50">
        <v>5.0469298245519302E-2</v>
      </c>
      <c r="AU233" s="39">
        <f t="shared" si="96"/>
        <v>138.46251973658221</v>
      </c>
      <c r="BI233" s="148">
        <v>1077</v>
      </c>
      <c r="BK233" s="152"/>
      <c r="BN233" s="39">
        <v>6.75</v>
      </c>
      <c r="BO233" s="39">
        <f>BN233*B233</f>
        <v>64.867499999999993</v>
      </c>
      <c r="BX233" s="101">
        <v>89.46</v>
      </c>
      <c r="BY233" s="39">
        <f t="shared" si="87"/>
        <v>8.6019230769230764E-2</v>
      </c>
      <c r="CB233" s="52"/>
      <c r="CC233" s="52"/>
      <c r="CD233" s="39">
        <v>129</v>
      </c>
      <c r="CE233" s="39">
        <f>CD233*B233</f>
        <v>1239.6899999999998</v>
      </c>
      <c r="CF233" s="39">
        <f>CE233/12000</f>
        <v>0.10330749999999998</v>
      </c>
      <c r="CG233" s="39">
        <f>BY233-CF233</f>
        <v>-1.7288269230769218E-2</v>
      </c>
      <c r="CO233" s="39">
        <v>270</v>
      </c>
      <c r="CP233" s="39">
        <f>CO233*B233</f>
        <v>2594.6999999999998</v>
      </c>
      <c r="CR233" s="39">
        <v>372</v>
      </c>
      <c r="CS233" s="39">
        <f>CR233*B233</f>
        <v>3574.9199999999996</v>
      </c>
      <c r="CX233" s="101">
        <v>5.1120000000000001</v>
      </c>
      <c r="DB233" s="43"/>
      <c r="DD233" s="160"/>
      <c r="DE233" s="163">
        <v>5.1120000000000001</v>
      </c>
      <c r="DF233" s="43">
        <f t="shared" si="97"/>
        <v>2.2186080000000001</v>
      </c>
      <c r="DJ233" s="39">
        <v>0.36</v>
      </c>
      <c r="DK233" s="39">
        <f>DJ233*B233</f>
        <v>3.4595999999999996</v>
      </c>
      <c r="DL233" s="39">
        <f>DK233*0.494</f>
        <v>1.7090423999999997</v>
      </c>
      <c r="DN233" s="39">
        <f>DF233-DL233</f>
        <v>0.5095656000000004</v>
      </c>
      <c r="DV233" s="39">
        <v>40.5</v>
      </c>
      <c r="DW233" s="39">
        <f>((DV233*B233)/100)*0.494</f>
        <v>1.9226726999999999</v>
      </c>
      <c r="DX233" s="39">
        <v>23.5</v>
      </c>
      <c r="DY233" s="39">
        <f>((DX233*B233)/100)*0.494</f>
        <v>1.1156248999999998</v>
      </c>
      <c r="DZ233" s="39">
        <v>0.38</v>
      </c>
      <c r="EA233" s="39">
        <f>(DZ233*B233)*0.494</f>
        <v>1.8039891999999997</v>
      </c>
    </row>
    <row r="234" spans="1:131" x14ac:dyDescent="0.2">
      <c r="A234" s="36">
        <v>1723</v>
      </c>
      <c r="B234" s="88">
        <v>9.61</v>
      </c>
      <c r="D234" s="101">
        <v>540.76</v>
      </c>
      <c r="E234" s="42">
        <v>98</v>
      </c>
      <c r="F234" s="43">
        <f t="shared" si="74"/>
        <v>941.78</v>
      </c>
      <c r="G234" s="39">
        <f t="shared" si="75"/>
        <v>401.02</v>
      </c>
      <c r="H234" s="54">
        <v>19903</v>
      </c>
      <c r="I234" s="119">
        <f t="shared" si="88"/>
        <v>7981.5010599999996</v>
      </c>
      <c r="K234" s="132">
        <v>1092.43</v>
      </c>
      <c r="R234" s="54">
        <v>8479</v>
      </c>
      <c r="W234" s="93">
        <v>386.8</v>
      </c>
      <c r="X234" s="50">
        <v>0.14098778932021142</v>
      </c>
      <c r="Y234" s="50">
        <f t="shared" si="89"/>
        <v>411.42492728266814</v>
      </c>
      <c r="Z234" s="39">
        <f t="shared" si="90"/>
        <v>2743.5</v>
      </c>
      <c r="AA234" s="50"/>
      <c r="AB234" s="50"/>
      <c r="AP234" s="93">
        <v>245.31</v>
      </c>
      <c r="AQ234" s="50">
        <v>8.941498086386003E-2</v>
      </c>
      <c r="AR234" s="50">
        <v>245.31</v>
      </c>
      <c r="AS234" s="50">
        <f t="shared" si="91"/>
        <v>2743.5</v>
      </c>
      <c r="AT234" s="50"/>
      <c r="BI234" s="148">
        <v>3258</v>
      </c>
      <c r="BK234" s="152"/>
      <c r="BL234" s="93">
        <v>186.18</v>
      </c>
      <c r="BX234" s="100"/>
      <c r="CB234" s="52"/>
      <c r="CC234" s="51">
        <v>0.10330749999999998</v>
      </c>
      <c r="CX234" s="101">
        <v>4.6719999999999997</v>
      </c>
      <c r="DB234" s="43"/>
      <c r="DD234" s="160"/>
      <c r="DE234" s="163">
        <v>4.6349999999999998</v>
      </c>
      <c r="DF234" s="43">
        <f t="shared" si="97"/>
        <v>2.01159</v>
      </c>
    </row>
    <row r="235" spans="1:131" x14ac:dyDescent="0.2">
      <c r="A235" s="36">
        <v>1724</v>
      </c>
      <c r="B235" s="88">
        <v>9.61</v>
      </c>
      <c r="D235" s="101">
        <v>671.82</v>
      </c>
      <c r="E235" s="42">
        <v>117.13</v>
      </c>
      <c r="F235" s="43">
        <f t="shared" si="74"/>
        <v>1125.6192999999998</v>
      </c>
      <c r="G235" s="39">
        <f t="shared" si="75"/>
        <v>453.79929999999979</v>
      </c>
      <c r="H235" s="54">
        <v>25890</v>
      </c>
      <c r="I235" s="119">
        <f t="shared" si="88"/>
        <v>11748.863876999994</v>
      </c>
      <c r="K235" s="132">
        <v>1065.53</v>
      </c>
      <c r="R235" s="54">
        <v>7281</v>
      </c>
      <c r="W235" s="93">
        <v>454.87</v>
      </c>
      <c r="X235" s="50">
        <v>0.16579916165482048</v>
      </c>
      <c r="Y235" s="50">
        <f t="shared" si="89"/>
        <v>483.82848157463087</v>
      </c>
      <c r="Z235" s="39">
        <f t="shared" si="90"/>
        <v>2743.5</v>
      </c>
      <c r="AA235" s="50">
        <v>0.18234069043542456</v>
      </c>
      <c r="AB235" s="50">
        <f t="shared" ref="AB235:AB266" si="98">AA235*2743.5</f>
        <v>500.25168420958727</v>
      </c>
      <c r="AP235" s="93">
        <v>359.61</v>
      </c>
      <c r="AQ235" s="50">
        <v>0.13107709130672499</v>
      </c>
      <c r="AR235" s="50">
        <v>359.61</v>
      </c>
      <c r="AS235" s="50">
        <f t="shared" si="91"/>
        <v>2743.5</v>
      </c>
      <c r="AT235" s="50">
        <v>0.10907880588547719</v>
      </c>
      <c r="AU235" s="39">
        <f t="shared" ref="AU235:AU266" si="99">AT235*2743.5</f>
        <v>299.25770394680666</v>
      </c>
      <c r="BI235" s="148">
        <v>2480</v>
      </c>
      <c r="BK235" s="152"/>
      <c r="BX235" s="101">
        <v>94.95</v>
      </c>
      <c r="BY235" s="39">
        <f t="shared" si="87"/>
        <v>9.1298076923076926E-2</v>
      </c>
      <c r="CB235" s="52"/>
      <c r="CC235" s="52"/>
      <c r="CX235" s="100"/>
      <c r="DB235" s="43"/>
      <c r="DD235" s="161"/>
      <c r="DE235" s="163">
        <v>4.6420000000000003</v>
      </c>
      <c r="DF235" s="43">
        <f t="shared" si="97"/>
        <v>2.0146280000000001</v>
      </c>
    </row>
    <row r="236" spans="1:131" x14ac:dyDescent="0.2">
      <c r="A236" s="36">
        <v>1725</v>
      </c>
      <c r="B236" s="88">
        <v>9.61</v>
      </c>
      <c r="D236" s="101">
        <v>815.49</v>
      </c>
      <c r="E236" s="42">
        <v>135.63</v>
      </c>
      <c r="F236" s="43">
        <f t="shared" ref="F236:F299" si="100">E236*B236</f>
        <v>1303.4042999999999</v>
      </c>
      <c r="G236" s="39">
        <f t="shared" ref="G236:G299" si="101">F236-D236</f>
        <v>487.91429999999991</v>
      </c>
      <c r="H236" s="54">
        <v>24152</v>
      </c>
      <c r="I236" s="119">
        <f t="shared" ref="I236:I267" si="102">(H236*G236)/1000</f>
        <v>11784.106173599997</v>
      </c>
      <c r="K236" s="132">
        <v>1320.56</v>
      </c>
      <c r="R236" s="54">
        <v>9770</v>
      </c>
      <c r="W236" s="93">
        <v>601.16999999999996</v>
      </c>
      <c r="X236" s="50">
        <v>0.21912520503007107</v>
      </c>
      <c r="Y236" s="50">
        <f t="shared" si="89"/>
        <v>639.4424083105522</v>
      </c>
      <c r="Z236" s="39">
        <f t="shared" si="90"/>
        <v>2743.5</v>
      </c>
      <c r="AA236" s="50">
        <v>0.12698726655324211</v>
      </c>
      <c r="AB236" s="50">
        <f t="shared" si="98"/>
        <v>348.38956578881971</v>
      </c>
      <c r="AP236" s="93">
        <v>331.7</v>
      </c>
      <c r="AQ236" s="50">
        <v>0.12090395480225988</v>
      </c>
      <c r="AR236" s="50">
        <v>331.7</v>
      </c>
      <c r="AS236" s="50">
        <f t="shared" si="91"/>
        <v>2743.5</v>
      </c>
      <c r="AT236" s="50">
        <v>6.8377758913284209E-2</v>
      </c>
      <c r="AU236" s="39">
        <f t="shared" si="99"/>
        <v>187.59438157859523</v>
      </c>
      <c r="BI236" s="148">
        <v>3041</v>
      </c>
      <c r="BK236" s="152"/>
      <c r="BL236" s="93">
        <v>226.97300000000001</v>
      </c>
      <c r="BX236" s="100"/>
      <c r="CB236" s="52"/>
      <c r="CC236" s="52"/>
      <c r="CX236" s="100"/>
      <c r="DB236" s="43"/>
      <c r="DD236" s="161"/>
      <c r="DE236" s="163">
        <v>4.4729999999999999</v>
      </c>
      <c r="DF236" s="43">
        <f t="shared" si="97"/>
        <v>1.941282</v>
      </c>
    </row>
    <row r="237" spans="1:131" x14ac:dyDescent="0.2">
      <c r="A237" s="36">
        <v>1726</v>
      </c>
      <c r="B237" s="88">
        <v>9.61</v>
      </c>
      <c r="D237" s="101">
        <v>810.65</v>
      </c>
      <c r="E237" s="42">
        <v>133.63999999999999</v>
      </c>
      <c r="F237" s="43">
        <f t="shared" si="100"/>
        <v>1284.2803999999999</v>
      </c>
      <c r="G237" s="39">
        <f t="shared" si="101"/>
        <v>473.6303999999999</v>
      </c>
      <c r="H237" s="54">
        <v>17620</v>
      </c>
      <c r="I237" s="119">
        <f t="shared" si="102"/>
        <v>8345.3676479999976</v>
      </c>
      <c r="K237" s="132">
        <v>1364.03</v>
      </c>
      <c r="R237" s="54">
        <v>8871</v>
      </c>
      <c r="W237" s="93">
        <v>688.09</v>
      </c>
      <c r="X237" s="50">
        <v>0.25080736285766358</v>
      </c>
      <c r="Y237" s="50">
        <f t="shared" si="89"/>
        <v>731.89601399671949</v>
      </c>
      <c r="Z237" s="39">
        <f t="shared" si="90"/>
        <v>2743.5</v>
      </c>
      <c r="AA237" s="50">
        <v>0.16280418788877193</v>
      </c>
      <c r="AB237" s="50">
        <f t="shared" si="98"/>
        <v>446.65328947284581</v>
      </c>
      <c r="AP237" s="93">
        <v>400.04</v>
      </c>
      <c r="AQ237" s="50">
        <v>0.14581374157098598</v>
      </c>
      <c r="AR237" s="50">
        <v>400.04</v>
      </c>
      <c r="AS237" s="50">
        <f t="shared" si="91"/>
        <v>2743.5</v>
      </c>
      <c r="AT237" s="50">
        <v>0.13024335031101755</v>
      </c>
      <c r="AU237" s="39">
        <f t="shared" si="99"/>
        <v>357.32263157827663</v>
      </c>
      <c r="BI237" s="148">
        <v>2727</v>
      </c>
      <c r="BK237" s="152"/>
      <c r="BL237" s="93">
        <v>203.52</v>
      </c>
      <c r="BX237" s="100"/>
      <c r="CB237" s="52"/>
      <c r="CC237" s="52"/>
      <c r="CX237" s="100"/>
      <c r="DB237" s="43"/>
      <c r="DD237" s="161"/>
      <c r="DE237" s="163">
        <v>4.5579999999999998</v>
      </c>
      <c r="DF237" s="43">
        <f t="shared" si="97"/>
        <v>1.9781719999999998</v>
      </c>
      <c r="DR237" s="39">
        <v>9.5399999999999991</v>
      </c>
      <c r="DS237" s="39">
        <f>DR237*0.4356</f>
        <v>4.1556239999999995</v>
      </c>
    </row>
    <row r="238" spans="1:131" x14ac:dyDescent="0.2">
      <c r="A238" s="36">
        <v>1727</v>
      </c>
      <c r="B238" s="88">
        <v>9.61</v>
      </c>
      <c r="D238" s="101">
        <v>907.76</v>
      </c>
      <c r="E238" s="42">
        <v>136.91</v>
      </c>
      <c r="F238" s="43">
        <f t="shared" si="100"/>
        <v>1315.7050999999999</v>
      </c>
      <c r="G238" s="39">
        <f t="shared" si="101"/>
        <v>407.94509999999991</v>
      </c>
      <c r="H238" s="54">
        <v>6414</v>
      </c>
      <c r="I238" s="119">
        <f t="shared" si="102"/>
        <v>2616.5598713999998</v>
      </c>
      <c r="K238" s="132">
        <v>1232.25</v>
      </c>
      <c r="R238" s="54">
        <v>3385</v>
      </c>
      <c r="W238" s="93">
        <v>791.82</v>
      </c>
      <c r="X238" s="50">
        <v>0.28861673045379993</v>
      </c>
      <c r="Y238" s="50">
        <f t="shared" si="89"/>
        <v>842.22979814106077</v>
      </c>
      <c r="Z238" s="39">
        <f t="shared" si="90"/>
        <v>2743.5</v>
      </c>
      <c r="AA238" s="50">
        <v>0.19699306734541402</v>
      </c>
      <c r="AB238" s="50">
        <f t="shared" si="98"/>
        <v>540.4504802621434</v>
      </c>
      <c r="AP238" s="93">
        <v>428.22</v>
      </c>
      <c r="AQ238" s="50">
        <v>0.15608529250956807</v>
      </c>
      <c r="AR238" s="50">
        <v>428.22</v>
      </c>
      <c r="AS238" s="50">
        <f t="shared" si="91"/>
        <v>2743.5</v>
      </c>
      <c r="AT238" s="50">
        <v>0.15629202037322104</v>
      </c>
      <c r="AU238" s="39">
        <f t="shared" si="99"/>
        <v>428.78715789393192</v>
      </c>
      <c r="BI238" s="148">
        <v>433</v>
      </c>
      <c r="BK238" s="152"/>
      <c r="BX238" s="100"/>
      <c r="CB238" s="52"/>
      <c r="CC238" s="52"/>
      <c r="CX238" s="100"/>
      <c r="DB238" s="43"/>
      <c r="DD238" s="161"/>
      <c r="DE238" s="163"/>
      <c r="DF238" s="43"/>
      <c r="DR238" s="39">
        <v>9.5399999999999991</v>
      </c>
      <c r="DS238" s="39">
        <f>DR238*0.4356</f>
        <v>4.1556239999999995</v>
      </c>
    </row>
    <row r="239" spans="1:131" x14ac:dyDescent="0.2">
      <c r="A239" s="36">
        <v>1728</v>
      </c>
      <c r="B239" s="88">
        <v>9.61</v>
      </c>
      <c r="D239" s="101">
        <v>718.01</v>
      </c>
      <c r="E239" s="42">
        <v>126.23</v>
      </c>
      <c r="F239" s="43">
        <f t="shared" si="100"/>
        <v>1213.0702999999999</v>
      </c>
      <c r="G239" s="39">
        <f t="shared" si="101"/>
        <v>495.06029999999987</v>
      </c>
      <c r="H239" s="54">
        <v>17228</v>
      </c>
      <c r="I239" s="119">
        <f t="shared" si="102"/>
        <v>8528.8988483999983</v>
      </c>
      <c r="K239" s="132">
        <v>1147.19</v>
      </c>
      <c r="L239" s="39">
        <v>149.47</v>
      </c>
      <c r="M239" s="39">
        <f>L239*B239</f>
        <v>1436.4067</v>
      </c>
      <c r="N239" s="39">
        <f>M239-K239</f>
        <v>289.21669999999995</v>
      </c>
      <c r="O239" s="44">
        <v>135.80000000000001</v>
      </c>
      <c r="P239" s="44">
        <f>O239*B239</f>
        <v>1305.038</v>
      </c>
      <c r="Q239" s="44">
        <f>K239-P239</f>
        <v>-157.84799999999996</v>
      </c>
      <c r="R239" s="54">
        <v>6281</v>
      </c>
      <c r="U239" s="133">
        <f>(R239*N239)/1000</f>
        <v>1816.5700926999996</v>
      </c>
      <c r="W239" s="93">
        <v>572.86</v>
      </c>
      <c r="X239" s="50">
        <v>0.20880626936395116</v>
      </c>
      <c r="Y239" s="50">
        <f t="shared" ref="Y239:Y270" si="103">X239*2918.16</f>
        <v>609.33010300710771</v>
      </c>
      <c r="Z239" s="39">
        <f t="shared" ref="Z239:Z270" si="104">W239/X239</f>
        <v>2743.5</v>
      </c>
      <c r="AA239" s="50">
        <v>0.10582272212770176</v>
      </c>
      <c r="AB239" s="50">
        <f t="shared" si="98"/>
        <v>290.3246381573498</v>
      </c>
      <c r="AP239" s="93">
        <v>358.91</v>
      </c>
      <c r="AQ239" s="50">
        <v>0.13082194277382905</v>
      </c>
      <c r="AR239" s="50">
        <v>358.91</v>
      </c>
      <c r="AS239" s="50">
        <f t="shared" si="91"/>
        <v>2743.5</v>
      </c>
      <c r="AT239" s="50">
        <v>6.0237549518845614E-2</v>
      </c>
      <c r="AU239" s="39">
        <f t="shared" si="99"/>
        <v>165.26171710495294</v>
      </c>
      <c r="BI239" s="148">
        <v>2115</v>
      </c>
      <c r="BK239" s="152"/>
      <c r="BN239" s="39">
        <v>7.75</v>
      </c>
      <c r="BO239" s="39">
        <f>BN239*B239</f>
        <v>74.477499999999992</v>
      </c>
      <c r="BQ239" s="39">
        <v>6.88</v>
      </c>
      <c r="BR239" s="39">
        <f>BQ239*B239</f>
        <v>66.116799999999998</v>
      </c>
      <c r="BX239" s="100"/>
      <c r="CB239" s="52"/>
      <c r="CC239" s="52"/>
      <c r="CO239" s="39">
        <v>252</v>
      </c>
      <c r="CP239" s="39">
        <f>CO239*B239</f>
        <v>2421.7199999999998</v>
      </c>
      <c r="CR239" s="39">
        <v>390</v>
      </c>
      <c r="CS239" s="39">
        <f>CR239*B239</f>
        <v>3747.8999999999996</v>
      </c>
      <c r="CX239" s="101">
        <v>3.798</v>
      </c>
      <c r="DB239" s="43"/>
      <c r="DD239" s="160"/>
      <c r="DE239" s="163"/>
      <c r="DF239" s="43"/>
      <c r="DJ239" s="39">
        <v>0.38</v>
      </c>
      <c r="DK239" s="39">
        <f>DJ239*B239</f>
        <v>3.6517999999999997</v>
      </c>
      <c r="DL239" s="39">
        <f>DK239*0.494</f>
        <v>1.8039891999999997</v>
      </c>
      <c r="DR239" s="39">
        <v>9.4949999999999992</v>
      </c>
      <c r="DS239" s="39">
        <f>DR239*0.4356</f>
        <v>4.1360219999999996</v>
      </c>
      <c r="DV239" s="39">
        <v>37.5</v>
      </c>
      <c r="DW239" s="39">
        <f>((DV239*B239)/100)*0.494</f>
        <v>1.7802524999999998</v>
      </c>
      <c r="DX239" s="39">
        <v>24.5</v>
      </c>
      <c r="DY239" s="39">
        <f>((DX239*B239)/100)*0.494</f>
        <v>1.1630982999999999</v>
      </c>
      <c r="DZ239" s="39">
        <v>0.43</v>
      </c>
      <c r="EA239" s="39">
        <f>(DZ239*B239)*0.494</f>
        <v>2.0413562000000001</v>
      </c>
    </row>
    <row r="240" spans="1:131" x14ac:dyDescent="0.2">
      <c r="A240" s="36">
        <v>1729</v>
      </c>
      <c r="B240" s="88">
        <v>9.61</v>
      </c>
      <c r="D240" s="101">
        <v>604.20000000000005</v>
      </c>
      <c r="E240" s="42">
        <v>115.27</v>
      </c>
      <c r="F240" s="43">
        <f t="shared" si="100"/>
        <v>1107.7447</v>
      </c>
      <c r="G240" s="39">
        <f t="shared" si="101"/>
        <v>503.54469999999992</v>
      </c>
      <c r="H240" s="54">
        <v>35096</v>
      </c>
      <c r="I240" s="119">
        <f t="shared" si="102"/>
        <v>17672.404791199999</v>
      </c>
      <c r="K240" s="132">
        <v>1107.6600000000001</v>
      </c>
      <c r="R240" s="54">
        <v>17943</v>
      </c>
      <c r="W240" s="93">
        <v>472.48</v>
      </c>
      <c r="X240" s="50">
        <v>0.17221796974667397</v>
      </c>
      <c r="Y240" s="50">
        <f t="shared" si="103"/>
        <v>502.55959059595409</v>
      </c>
      <c r="Z240" s="39">
        <f t="shared" si="104"/>
        <v>2743.5</v>
      </c>
      <c r="AA240" s="50">
        <v>9.9310554612150881E-2</v>
      </c>
      <c r="AB240" s="50">
        <f t="shared" si="98"/>
        <v>272.45850657843596</v>
      </c>
      <c r="AP240" s="93">
        <v>391.71</v>
      </c>
      <c r="AQ240" s="50">
        <v>0.14277747402952431</v>
      </c>
      <c r="AR240" s="50">
        <v>391.71</v>
      </c>
      <c r="AS240" s="50">
        <f t="shared" ref="AS240:AS271" si="105">AP240/AQ240</f>
        <v>2743.5</v>
      </c>
      <c r="AT240" s="50">
        <v>5.860950763995789E-2</v>
      </c>
      <c r="AU240" s="39">
        <f t="shared" si="99"/>
        <v>160.79518421022448</v>
      </c>
      <c r="BI240" s="148">
        <v>6729</v>
      </c>
      <c r="BK240" s="152"/>
      <c r="BX240" s="100"/>
      <c r="CB240" s="52"/>
      <c r="CC240" s="52"/>
      <c r="CX240" s="101">
        <v>4.91</v>
      </c>
      <c r="DB240" s="42">
        <v>1.272</v>
      </c>
      <c r="DD240" s="160"/>
      <c r="DE240" s="163"/>
      <c r="DF240" s="43"/>
      <c r="DR240" s="39">
        <v>9.5399999999999991</v>
      </c>
      <c r="DS240" s="39">
        <f>DR240*0.4356</f>
        <v>4.1556239999999995</v>
      </c>
    </row>
    <row r="241" spans="1:131" x14ac:dyDescent="0.2">
      <c r="A241" s="36">
        <v>1730</v>
      </c>
      <c r="B241" s="88">
        <v>9.61</v>
      </c>
      <c r="D241" s="101">
        <v>464.31</v>
      </c>
      <c r="E241" s="42">
        <v>88.14</v>
      </c>
      <c r="F241" s="43">
        <f t="shared" si="100"/>
        <v>847.02539999999999</v>
      </c>
      <c r="G241" s="39">
        <f t="shared" si="101"/>
        <v>382.71539999999999</v>
      </c>
      <c r="H241" s="54">
        <v>24456</v>
      </c>
      <c r="I241" s="119">
        <f t="shared" si="102"/>
        <v>9359.6878223999993</v>
      </c>
      <c r="K241" s="132">
        <v>972.53</v>
      </c>
      <c r="R241" s="54">
        <v>10413</v>
      </c>
      <c r="W241" s="93">
        <v>391.48</v>
      </c>
      <c r="X241" s="50">
        <v>0.14269363951157282</v>
      </c>
      <c r="Y241" s="50">
        <f t="shared" si="103"/>
        <v>416.40287107709133</v>
      </c>
      <c r="Z241" s="39">
        <f t="shared" si="104"/>
        <v>2743.5</v>
      </c>
      <c r="AA241" s="50">
        <v>7.3261884549947365E-2</v>
      </c>
      <c r="AB241" s="50">
        <f t="shared" si="98"/>
        <v>200.99398026278058</v>
      </c>
      <c r="AP241" s="93">
        <v>307.69</v>
      </c>
      <c r="AQ241" s="50">
        <v>0.11215236012392929</v>
      </c>
      <c r="AR241" s="50">
        <v>307.69</v>
      </c>
      <c r="AS241" s="50">
        <f t="shared" si="105"/>
        <v>2743.5</v>
      </c>
      <c r="AT241" s="50">
        <v>4.8841256366631579E-2</v>
      </c>
      <c r="AU241" s="39">
        <f t="shared" si="99"/>
        <v>133.99598684185375</v>
      </c>
      <c r="BI241" s="148">
        <v>1464</v>
      </c>
      <c r="BK241" s="152"/>
      <c r="BX241" s="100"/>
      <c r="CB241" s="52"/>
      <c r="CC241" s="52"/>
      <c r="CX241" s="101">
        <v>4.83</v>
      </c>
      <c r="DB241" s="42">
        <v>1.3120000000000001</v>
      </c>
      <c r="DD241" s="160"/>
      <c r="DE241" s="163"/>
      <c r="DF241" s="43"/>
    </row>
    <row r="242" spans="1:131" x14ac:dyDescent="0.2">
      <c r="A242" s="36">
        <v>1731</v>
      </c>
      <c r="B242" s="88">
        <v>9.61</v>
      </c>
      <c r="D242" s="101">
        <v>590.01</v>
      </c>
      <c r="E242" s="42">
        <v>83.72</v>
      </c>
      <c r="F242" s="43">
        <f t="shared" si="100"/>
        <v>804.54919999999993</v>
      </c>
      <c r="G242" s="39">
        <f t="shared" si="101"/>
        <v>214.53919999999994</v>
      </c>
      <c r="H242" s="54">
        <v>17451</v>
      </c>
      <c r="I242" s="119">
        <f t="shared" si="102"/>
        <v>3743.923579199999</v>
      </c>
      <c r="K242" s="132">
        <v>991.74</v>
      </c>
      <c r="L242" s="39">
        <v>131.6</v>
      </c>
      <c r="M242" s="39">
        <f>L242*B242</f>
        <v>1264.6759999999999</v>
      </c>
      <c r="N242" s="39">
        <f t="shared" ref="N242:N259" si="106">M242-K242</f>
        <v>272.93599999999992</v>
      </c>
      <c r="O242" s="44">
        <v>110.6</v>
      </c>
      <c r="P242" s="44">
        <f t="shared" ref="P242:P256" si="107">O242*B242</f>
        <v>1062.866</v>
      </c>
      <c r="Q242" s="44">
        <f t="shared" ref="Q242:Q256" si="108">K242-P242</f>
        <v>-71.125999999999976</v>
      </c>
      <c r="R242" s="54">
        <v>11358</v>
      </c>
      <c r="U242" s="133">
        <f t="shared" ref="U242:U259" si="109">(R242*N242)/1000</f>
        <v>3100.0070879999989</v>
      </c>
      <c r="W242" s="93">
        <v>397.75</v>
      </c>
      <c r="X242" s="50">
        <v>0.14497904137051212</v>
      </c>
      <c r="Y242" s="50">
        <f t="shared" si="103"/>
        <v>423.07203936577366</v>
      </c>
      <c r="Z242" s="39">
        <f t="shared" si="104"/>
        <v>2743.5</v>
      </c>
      <c r="AA242" s="50">
        <v>9.7682512733263158E-2</v>
      </c>
      <c r="AB242" s="50">
        <f t="shared" si="98"/>
        <v>267.9919736837075</v>
      </c>
      <c r="AP242" s="93">
        <v>287.52</v>
      </c>
      <c r="AQ242" s="50">
        <v>0.10480043739748496</v>
      </c>
      <c r="AR242" s="50">
        <v>287.52</v>
      </c>
      <c r="AS242" s="50">
        <f t="shared" si="105"/>
        <v>2743.5</v>
      </c>
      <c r="AT242" s="50">
        <v>6.5121675155508776E-2</v>
      </c>
      <c r="AU242" s="39">
        <f t="shared" si="99"/>
        <v>178.66131578913831</v>
      </c>
      <c r="BI242" s="148">
        <v>4361</v>
      </c>
      <c r="BK242" s="152"/>
      <c r="BN242" s="39">
        <v>6</v>
      </c>
      <c r="BO242" s="39">
        <f t="shared" ref="BO242:BO259" si="110">BN242*B242</f>
        <v>57.66</v>
      </c>
      <c r="BQ242" s="39">
        <v>5.38</v>
      </c>
      <c r="BR242" s="39">
        <f t="shared" ref="BR242:BR259" si="111">BQ242*B242</f>
        <v>51.701799999999999</v>
      </c>
      <c r="BX242" s="100"/>
      <c r="CB242" s="52"/>
      <c r="CC242" s="52"/>
      <c r="CR242" s="39">
        <v>420</v>
      </c>
      <c r="CS242" s="39">
        <f t="shared" ref="CS242:CS255" si="112">CR242*B242</f>
        <v>4036.2</v>
      </c>
      <c r="CX242" s="101">
        <v>4.657</v>
      </c>
      <c r="DB242" s="42">
        <v>1.242</v>
      </c>
      <c r="DD242" s="160"/>
      <c r="DE242" s="163"/>
      <c r="DF242" s="43"/>
      <c r="DJ242" s="39">
        <v>0.37</v>
      </c>
      <c r="DK242" s="39">
        <f t="shared" ref="DK242:DK259" si="113">DJ242*B242</f>
        <v>3.5556999999999999</v>
      </c>
      <c r="DL242" s="39">
        <f t="shared" ref="DL242:DL259" si="114">DK242*0.494</f>
        <v>1.7565157999999998</v>
      </c>
      <c r="DV242" s="39">
        <v>41</v>
      </c>
      <c r="DW242" s="39">
        <f t="shared" ref="DW242:DW268" si="115">((DV242*B242)/100)*0.494</f>
        <v>1.9464093999999998</v>
      </c>
      <c r="DX242" s="39">
        <v>27</v>
      </c>
      <c r="DY242" s="39">
        <f t="shared" ref="DY242:DY259" si="116">((DX242*B242)/100)*0.494</f>
        <v>1.2817817999999999</v>
      </c>
      <c r="DZ242" s="39">
        <v>0.38</v>
      </c>
      <c r="EA242" s="39">
        <f t="shared" ref="EA242:EA250" si="117">(DZ242*B242)*0.494</f>
        <v>1.8039891999999997</v>
      </c>
    </row>
    <row r="243" spans="1:131" x14ac:dyDescent="0.2">
      <c r="A243" s="36">
        <v>1732</v>
      </c>
      <c r="B243" s="88">
        <v>9.61</v>
      </c>
      <c r="D243" s="101">
        <v>570.65</v>
      </c>
      <c r="E243" s="42">
        <v>88.9</v>
      </c>
      <c r="F243" s="43">
        <f t="shared" si="100"/>
        <v>854.32899999999995</v>
      </c>
      <c r="G243" s="39">
        <f t="shared" si="101"/>
        <v>283.67899999999997</v>
      </c>
      <c r="H243" s="54">
        <v>10063</v>
      </c>
      <c r="I243" s="119">
        <f t="shared" si="102"/>
        <v>2854.6617769999998</v>
      </c>
      <c r="K243" s="132">
        <v>969.84</v>
      </c>
      <c r="L243" s="39">
        <v>124.14</v>
      </c>
      <c r="M243" s="39">
        <f>L243*B243</f>
        <v>1192.9854</v>
      </c>
      <c r="N243" s="39">
        <f t="shared" si="106"/>
        <v>223.1454</v>
      </c>
      <c r="O243" s="44">
        <v>99.4</v>
      </c>
      <c r="P243" s="44">
        <f t="shared" si="107"/>
        <v>955.23400000000004</v>
      </c>
      <c r="Q243" s="44">
        <f t="shared" si="108"/>
        <v>14.605999999999995</v>
      </c>
      <c r="R243" s="54">
        <v>7307</v>
      </c>
      <c r="U243" s="133">
        <f t="shared" si="109"/>
        <v>1630.5234378</v>
      </c>
      <c r="W243" s="93">
        <v>409.37</v>
      </c>
      <c r="X243" s="50">
        <v>0.14921450701658465</v>
      </c>
      <c r="Y243" s="50">
        <f t="shared" si="103"/>
        <v>435.43180579551665</v>
      </c>
      <c r="Z243" s="39">
        <f t="shared" si="104"/>
        <v>2743.5</v>
      </c>
      <c r="AA243" s="50">
        <v>8.1402093944385967E-2</v>
      </c>
      <c r="AB243" s="50">
        <f t="shared" si="98"/>
        <v>223.32664473642291</v>
      </c>
      <c r="AP243" s="93">
        <v>281.52</v>
      </c>
      <c r="AQ243" s="50">
        <v>0.10261344997266265</v>
      </c>
      <c r="AR243" s="50">
        <v>281.52</v>
      </c>
      <c r="AS243" s="50">
        <f t="shared" si="105"/>
        <v>2743.5</v>
      </c>
      <c r="AT243" s="50">
        <v>4.8841256366631579E-2</v>
      </c>
      <c r="AU243" s="39">
        <f t="shared" si="99"/>
        <v>133.99598684185375</v>
      </c>
      <c r="BI243" s="148">
        <v>2956</v>
      </c>
      <c r="BK243" s="152"/>
      <c r="BN243" s="39">
        <v>6.5</v>
      </c>
      <c r="BO243" s="39">
        <f t="shared" si="110"/>
        <v>62.464999999999996</v>
      </c>
      <c r="BQ243" s="39">
        <v>5.63</v>
      </c>
      <c r="BR243" s="39">
        <f t="shared" si="111"/>
        <v>54.104299999999995</v>
      </c>
      <c r="BX243" s="100"/>
      <c r="CB243" s="52"/>
      <c r="CC243" s="52"/>
      <c r="CD243" s="39">
        <v>120</v>
      </c>
      <c r="CE243" s="39">
        <f>CD243*B243</f>
        <v>1153.1999999999998</v>
      </c>
      <c r="CF243" s="39">
        <f>CE243/12000</f>
        <v>9.6099999999999991E-2</v>
      </c>
      <c r="CO243" s="39">
        <v>231</v>
      </c>
      <c r="CP243" s="39">
        <f t="shared" ref="CP243:CP250" si="118">CO243*B243</f>
        <v>2219.91</v>
      </c>
      <c r="CR243" s="39">
        <v>408</v>
      </c>
      <c r="CS243" s="39">
        <f t="shared" si="112"/>
        <v>3920.8799999999997</v>
      </c>
      <c r="CX243" s="101">
        <v>4.859</v>
      </c>
      <c r="DB243" s="42">
        <v>1.149</v>
      </c>
      <c r="DD243" s="160"/>
      <c r="DE243" s="132">
        <v>5.6429999999999998</v>
      </c>
      <c r="DF243" s="43">
        <f>DE243*0.434</f>
        <v>2.4490620000000001</v>
      </c>
      <c r="DJ243" s="39">
        <v>0.54</v>
      </c>
      <c r="DK243" s="39">
        <f t="shared" si="113"/>
        <v>5.1894</v>
      </c>
      <c r="DL243" s="39">
        <f t="shared" si="114"/>
        <v>2.5635636000000002</v>
      </c>
      <c r="DN243" s="39">
        <f>DF243-DL243</f>
        <v>-0.11450160000000009</v>
      </c>
      <c r="DV243" s="39">
        <v>44.5</v>
      </c>
      <c r="DW243" s="39">
        <f t="shared" si="115"/>
        <v>2.1125662999999997</v>
      </c>
      <c r="DX243" s="39">
        <v>35</v>
      </c>
      <c r="DY243" s="39">
        <f t="shared" si="116"/>
        <v>1.6615689999999999</v>
      </c>
      <c r="DZ243" s="39">
        <v>0.43</v>
      </c>
      <c r="EA243" s="39">
        <f t="shared" si="117"/>
        <v>2.0413562000000001</v>
      </c>
    </row>
    <row r="244" spans="1:131" x14ac:dyDescent="0.2">
      <c r="A244" s="36">
        <v>1733</v>
      </c>
      <c r="B244" s="88">
        <v>9.61</v>
      </c>
      <c r="D244" s="101">
        <v>518.42999999999995</v>
      </c>
      <c r="E244" s="42">
        <v>91.79</v>
      </c>
      <c r="F244" s="43">
        <f t="shared" si="100"/>
        <v>882.1019</v>
      </c>
      <c r="G244" s="39">
        <f t="shared" si="101"/>
        <v>363.67190000000005</v>
      </c>
      <c r="H244" s="54">
        <v>16768</v>
      </c>
      <c r="I244" s="119">
        <f t="shared" si="102"/>
        <v>6098.0504192000017</v>
      </c>
      <c r="K244" s="132">
        <v>952.87</v>
      </c>
      <c r="L244" s="39">
        <v>156.52000000000001</v>
      </c>
      <c r="M244" s="39">
        <f>L244*B244</f>
        <v>1504.1572000000001</v>
      </c>
      <c r="N244" s="39">
        <f t="shared" si="106"/>
        <v>551.2872000000001</v>
      </c>
      <c r="O244" s="44">
        <v>122.11</v>
      </c>
      <c r="P244" s="44">
        <f t="shared" si="107"/>
        <v>1173.4770999999998</v>
      </c>
      <c r="Q244" s="44">
        <f t="shared" si="108"/>
        <v>-220.60709999999983</v>
      </c>
      <c r="R244" s="54">
        <v>10247</v>
      </c>
      <c r="U244" s="133">
        <f t="shared" si="109"/>
        <v>5649.0399384000011</v>
      </c>
      <c r="W244" s="93">
        <v>389.02</v>
      </c>
      <c r="X244" s="50">
        <v>0.14179697466739566</v>
      </c>
      <c r="Y244" s="50">
        <f t="shared" si="103"/>
        <v>413.78625959540727</v>
      </c>
      <c r="Z244" s="39">
        <f t="shared" si="104"/>
        <v>2743.5</v>
      </c>
      <c r="AA244" s="50">
        <v>0.11233488964325263</v>
      </c>
      <c r="AB244" s="50">
        <f t="shared" si="98"/>
        <v>308.19076973626358</v>
      </c>
      <c r="AP244" s="93">
        <v>272.79000000000002</v>
      </c>
      <c r="AQ244" s="50">
        <v>9.9431383269546203E-2</v>
      </c>
      <c r="AR244" s="50">
        <v>272.79000000000002</v>
      </c>
      <c r="AS244" s="50">
        <f t="shared" si="105"/>
        <v>2743.5</v>
      </c>
      <c r="AT244" s="50">
        <v>7.8146010186610521E-2</v>
      </c>
      <c r="AU244" s="39">
        <f t="shared" si="99"/>
        <v>214.39357894696596</v>
      </c>
      <c r="BI244" s="148">
        <v>1657</v>
      </c>
      <c r="BK244" s="152"/>
      <c r="BL244" s="93">
        <v>201.6</v>
      </c>
      <c r="BN244" s="39">
        <v>6.41</v>
      </c>
      <c r="BO244" s="39">
        <f t="shared" si="110"/>
        <v>61.600099999999998</v>
      </c>
      <c r="BP244" s="39">
        <f>BO244*0.494</f>
        <v>30.430449399999997</v>
      </c>
      <c r="BQ244" s="39">
        <v>5.63</v>
      </c>
      <c r="BR244" s="39">
        <f t="shared" si="111"/>
        <v>54.104299999999995</v>
      </c>
      <c r="BX244" s="100"/>
      <c r="CB244" s="52"/>
      <c r="CC244" s="51">
        <v>9.6099999999999991E-2</v>
      </c>
      <c r="CD244" s="39">
        <v>167.8</v>
      </c>
      <c r="CE244" s="39">
        <f>CD244*B244</f>
        <v>1612.558</v>
      </c>
      <c r="CF244" s="39">
        <f>CE244/12000</f>
        <v>0.13437983333333334</v>
      </c>
      <c r="CH244" s="53">
        <f>CC244-CF244</f>
        <v>-3.8279833333333346E-2</v>
      </c>
      <c r="CO244" s="39">
        <v>243.5</v>
      </c>
      <c r="CP244" s="39">
        <f t="shared" si="118"/>
        <v>2340.0349999999999</v>
      </c>
      <c r="CR244" s="39">
        <v>423</v>
      </c>
      <c r="CS244" s="39">
        <f t="shared" si="112"/>
        <v>4065.0299999999997</v>
      </c>
      <c r="CX244" s="101">
        <v>4.6719999999999997</v>
      </c>
      <c r="DB244" s="42">
        <v>1.155</v>
      </c>
      <c r="DD244" s="160"/>
      <c r="DE244" s="163"/>
      <c r="DF244" s="43"/>
      <c r="DJ244" s="39">
        <v>0.56999999999999995</v>
      </c>
      <c r="DK244" s="39">
        <f t="shared" si="113"/>
        <v>5.4776999999999996</v>
      </c>
      <c r="DL244" s="39">
        <f t="shared" si="114"/>
        <v>2.7059837999999998</v>
      </c>
      <c r="DV244" s="39">
        <v>47.39</v>
      </c>
      <c r="DW244" s="39">
        <f t="shared" si="115"/>
        <v>2.2497644259999996</v>
      </c>
      <c r="DX244" s="39">
        <v>34.03</v>
      </c>
      <c r="DY244" s="39">
        <f t="shared" si="116"/>
        <v>1.6155198020000001</v>
      </c>
      <c r="DZ244" s="39">
        <v>0.48</v>
      </c>
      <c r="EA244" s="39">
        <f t="shared" si="117"/>
        <v>2.2787231999999995</v>
      </c>
    </row>
    <row r="245" spans="1:131" x14ac:dyDescent="0.2">
      <c r="A245" s="36">
        <v>1734</v>
      </c>
      <c r="B245" s="88">
        <v>9.61</v>
      </c>
      <c r="D245" s="101">
        <v>696.04</v>
      </c>
      <c r="E245" s="42">
        <v>113.05</v>
      </c>
      <c r="F245" s="43">
        <f t="shared" si="100"/>
        <v>1086.4105</v>
      </c>
      <c r="G245" s="39">
        <f t="shared" si="101"/>
        <v>390.37049999999999</v>
      </c>
      <c r="H245" s="54">
        <v>13828</v>
      </c>
      <c r="I245" s="119">
        <f t="shared" si="102"/>
        <v>5398.0432740000006</v>
      </c>
      <c r="K245" s="132">
        <v>1135.1300000000001</v>
      </c>
      <c r="L245" s="39">
        <v>154.62</v>
      </c>
      <c r="M245" s="39">
        <f>L245*B245</f>
        <v>1485.8981999999999</v>
      </c>
      <c r="N245" s="39">
        <f t="shared" si="106"/>
        <v>350.76819999999975</v>
      </c>
      <c r="O245" s="44">
        <v>130.72</v>
      </c>
      <c r="P245" s="44">
        <f t="shared" si="107"/>
        <v>1256.2192</v>
      </c>
      <c r="Q245" s="44">
        <f t="shared" si="108"/>
        <v>-121.08919999999989</v>
      </c>
      <c r="R245" s="54">
        <v>9337</v>
      </c>
      <c r="U245" s="133">
        <f t="shared" si="109"/>
        <v>3275.1226833999976</v>
      </c>
      <c r="W245" s="93">
        <v>501.74</v>
      </c>
      <c r="X245" s="50">
        <v>0.18288317842172408</v>
      </c>
      <c r="Y245" s="50">
        <f t="shared" si="103"/>
        <v>533.68237594313837</v>
      </c>
      <c r="Z245" s="39">
        <f t="shared" si="104"/>
        <v>2743.5</v>
      </c>
      <c r="AA245" s="50">
        <v>0.14163964346323157</v>
      </c>
      <c r="AB245" s="50">
        <f t="shared" si="98"/>
        <v>388.58836184137584</v>
      </c>
      <c r="AP245" s="93">
        <v>390.44</v>
      </c>
      <c r="AQ245" s="50">
        <v>0.14231456169127027</v>
      </c>
      <c r="AR245" s="50">
        <v>390.44</v>
      </c>
      <c r="AS245" s="50">
        <f t="shared" si="105"/>
        <v>2743.5</v>
      </c>
      <c r="AT245" s="50">
        <v>8.1402093944385967E-2</v>
      </c>
      <c r="AU245" s="39">
        <f t="shared" si="99"/>
        <v>223.32664473642291</v>
      </c>
      <c r="BI245" s="148">
        <v>1338</v>
      </c>
      <c r="BK245" s="152"/>
      <c r="BN245" s="39">
        <v>6.25</v>
      </c>
      <c r="BO245" s="39">
        <f t="shared" si="110"/>
        <v>60.0625</v>
      </c>
      <c r="BQ245" s="39">
        <v>5.48</v>
      </c>
      <c r="BR245" s="39">
        <f t="shared" si="111"/>
        <v>52.662800000000004</v>
      </c>
      <c r="BX245" s="101">
        <v>81.725999999999999</v>
      </c>
      <c r="BY245" s="39">
        <f t="shared" ref="BY245:BY257" si="119">BX245/1040</f>
        <v>7.8582692307692312E-2</v>
      </c>
      <c r="CB245" s="52"/>
      <c r="CC245" s="51">
        <v>0.13437983333333334</v>
      </c>
      <c r="CD245" s="39">
        <v>160</v>
      </c>
      <c r="CE245" s="39">
        <f>CD245*B245</f>
        <v>1537.6</v>
      </c>
      <c r="CF245" s="39">
        <f>CE245/12000</f>
        <v>0.12813333333333332</v>
      </c>
      <c r="CG245" s="39">
        <f>BY245-CF245</f>
        <v>-4.955064102564101E-2</v>
      </c>
      <c r="CH245" s="53">
        <f>CC245-CF245</f>
        <v>6.2465000000000159E-3</v>
      </c>
      <c r="CO245" s="39">
        <v>236.67</v>
      </c>
      <c r="CP245" s="39">
        <f t="shared" si="118"/>
        <v>2274.3986999999997</v>
      </c>
      <c r="CR245" s="39">
        <v>388.67</v>
      </c>
      <c r="CS245" s="39">
        <f t="shared" si="112"/>
        <v>3735.1187</v>
      </c>
      <c r="CX245" s="101">
        <v>4.7699999999999996</v>
      </c>
      <c r="DB245" s="42">
        <v>1.1659999999999999</v>
      </c>
      <c r="DD245" s="160"/>
      <c r="DE245" s="132">
        <v>6.36</v>
      </c>
      <c r="DF245" s="43">
        <f>DE245*0.434</f>
        <v>2.76024</v>
      </c>
      <c r="DJ245" s="39">
        <v>0.56000000000000005</v>
      </c>
      <c r="DK245" s="39">
        <f t="shared" si="113"/>
        <v>5.3816000000000006</v>
      </c>
      <c r="DL245" s="39">
        <f t="shared" si="114"/>
        <v>2.6585104000000004</v>
      </c>
      <c r="DN245" s="39">
        <f>DF245-DL245</f>
        <v>0.10172959999999964</v>
      </c>
      <c r="DV245" s="39">
        <v>49</v>
      </c>
      <c r="DW245" s="39">
        <f t="shared" si="115"/>
        <v>2.3261965999999998</v>
      </c>
      <c r="DX245" s="39">
        <v>36.44</v>
      </c>
      <c r="DY245" s="39">
        <f t="shared" si="116"/>
        <v>1.7299306959999998</v>
      </c>
      <c r="DZ245" s="39">
        <v>0.48</v>
      </c>
      <c r="EA245" s="39">
        <f t="shared" si="117"/>
        <v>2.2787231999999995</v>
      </c>
    </row>
    <row r="246" spans="1:131" x14ac:dyDescent="0.2">
      <c r="A246" s="36">
        <v>1735</v>
      </c>
      <c r="B246" s="88">
        <v>9.61</v>
      </c>
      <c r="D246" s="101">
        <v>641.23</v>
      </c>
      <c r="E246" s="42">
        <v>105.93</v>
      </c>
      <c r="F246" s="43">
        <f t="shared" si="100"/>
        <v>1017.9873</v>
      </c>
      <c r="G246" s="39">
        <f t="shared" si="101"/>
        <v>376.75729999999999</v>
      </c>
      <c r="H246" s="54">
        <v>9720</v>
      </c>
      <c r="I246" s="119">
        <f t="shared" si="102"/>
        <v>3662.0809559999998</v>
      </c>
      <c r="K246" s="132">
        <v>1164.1500000000001</v>
      </c>
      <c r="L246" s="39">
        <v>158.47999999999999</v>
      </c>
      <c r="M246" s="39">
        <f t="shared" ref="M246:M257" si="120">L246*B246</f>
        <v>1522.9927999999998</v>
      </c>
      <c r="N246" s="39">
        <f t="shared" si="106"/>
        <v>358.84279999999967</v>
      </c>
      <c r="O246" s="44">
        <v>131.65</v>
      </c>
      <c r="P246" s="44">
        <f t="shared" si="107"/>
        <v>1265.1565000000001</v>
      </c>
      <c r="Q246" s="44">
        <f t="shared" si="108"/>
        <v>-101.00649999999996</v>
      </c>
      <c r="R246" s="54">
        <v>8581</v>
      </c>
      <c r="U246" s="133">
        <f t="shared" si="109"/>
        <v>3079.2300667999975</v>
      </c>
      <c r="W246" s="93">
        <v>509.56</v>
      </c>
      <c r="X246" s="50">
        <v>0.18573355203207581</v>
      </c>
      <c r="Y246" s="50">
        <f t="shared" si="103"/>
        <v>542.00022219792231</v>
      </c>
      <c r="Z246" s="39">
        <f t="shared" si="104"/>
        <v>2743.5</v>
      </c>
      <c r="AA246" s="50">
        <v>0.10582272212770176</v>
      </c>
      <c r="AB246" s="50">
        <f t="shared" si="98"/>
        <v>290.3246381573498</v>
      </c>
      <c r="AP246" s="93">
        <v>424.49</v>
      </c>
      <c r="AQ246" s="50">
        <v>0.15472571532713686</v>
      </c>
      <c r="AR246" s="50">
        <v>424.49</v>
      </c>
      <c r="AS246" s="50">
        <f t="shared" si="105"/>
        <v>2743.5000000000005</v>
      </c>
      <c r="AT246" s="50">
        <v>7.8146010186610521E-2</v>
      </c>
      <c r="AU246" s="39">
        <f t="shared" si="99"/>
        <v>214.39357894696596</v>
      </c>
      <c r="BI246" s="148">
        <v>2092</v>
      </c>
      <c r="BK246" s="152"/>
      <c r="BN246" s="39">
        <v>6.25</v>
      </c>
      <c r="BO246" s="39">
        <f t="shared" si="110"/>
        <v>60.0625</v>
      </c>
      <c r="BQ246" s="39">
        <v>5.38</v>
      </c>
      <c r="BR246" s="39">
        <f t="shared" si="111"/>
        <v>51.701799999999999</v>
      </c>
      <c r="BX246" s="100"/>
      <c r="CB246" s="52"/>
      <c r="CC246" s="51">
        <v>0.12813333333333332</v>
      </c>
      <c r="CO246" s="39">
        <v>215.4</v>
      </c>
      <c r="CP246" s="39">
        <f t="shared" si="118"/>
        <v>2069.9940000000001</v>
      </c>
      <c r="CR246" s="39">
        <v>372</v>
      </c>
      <c r="CS246" s="39">
        <f t="shared" si="112"/>
        <v>3574.9199999999996</v>
      </c>
      <c r="CX246" s="101">
        <v>4.7469999999999999</v>
      </c>
      <c r="DB246" s="42">
        <v>1.1599999999999999</v>
      </c>
      <c r="DD246" s="160"/>
      <c r="DE246" s="163"/>
      <c r="DF246" s="43"/>
      <c r="DJ246" s="39">
        <v>0.56999999999999995</v>
      </c>
      <c r="DK246" s="39">
        <f t="shared" si="113"/>
        <v>5.4776999999999996</v>
      </c>
      <c r="DL246" s="39">
        <f t="shared" si="114"/>
        <v>2.7059837999999998</v>
      </c>
      <c r="DR246" s="39">
        <v>9.8109999999999999</v>
      </c>
      <c r="DS246" s="39">
        <f>DR246*0.4356</f>
        <v>4.2736716000000001</v>
      </c>
      <c r="DV246" s="39">
        <v>47.65</v>
      </c>
      <c r="DW246" s="39">
        <f t="shared" si="115"/>
        <v>2.2621075099999999</v>
      </c>
      <c r="DX246" s="39">
        <v>32.85</v>
      </c>
      <c r="DY246" s="39">
        <f t="shared" si="116"/>
        <v>1.55950119</v>
      </c>
      <c r="DZ246" s="39">
        <v>0.48</v>
      </c>
      <c r="EA246" s="39">
        <f t="shared" si="117"/>
        <v>2.2787231999999995</v>
      </c>
    </row>
    <row r="247" spans="1:131" x14ac:dyDescent="0.2">
      <c r="A247" s="36">
        <v>1736</v>
      </c>
      <c r="B247" s="88">
        <v>9.61</v>
      </c>
      <c r="D247" s="101">
        <v>842.21</v>
      </c>
      <c r="E247" s="42">
        <v>113.63</v>
      </c>
      <c r="F247" s="43">
        <f t="shared" si="100"/>
        <v>1091.9842999999998</v>
      </c>
      <c r="G247" s="39">
        <f t="shared" si="101"/>
        <v>249.77429999999981</v>
      </c>
      <c r="H247" s="54">
        <v>1819</v>
      </c>
      <c r="I247" s="119">
        <f t="shared" si="102"/>
        <v>454.3394516999997</v>
      </c>
      <c r="K247" s="132">
        <v>1253.18</v>
      </c>
      <c r="L247" s="39">
        <v>149.88</v>
      </c>
      <c r="M247" s="39">
        <f t="shared" si="120"/>
        <v>1440.3467999999998</v>
      </c>
      <c r="N247" s="39">
        <f t="shared" si="106"/>
        <v>187.16679999999974</v>
      </c>
      <c r="O247" s="44">
        <v>123.71</v>
      </c>
      <c r="P247" s="44">
        <f t="shared" si="107"/>
        <v>1188.8530999999998</v>
      </c>
      <c r="Q247" s="44">
        <f t="shared" si="108"/>
        <v>64.326900000000251</v>
      </c>
      <c r="R247" s="54">
        <v>2262</v>
      </c>
      <c r="U247" s="133">
        <f t="shared" si="109"/>
        <v>423.37130159999941</v>
      </c>
      <c r="W247" s="93">
        <v>743.39</v>
      </c>
      <c r="X247" s="50">
        <v>0.27096409695644247</v>
      </c>
      <c r="Y247" s="50">
        <f t="shared" si="103"/>
        <v>790.71658917441209</v>
      </c>
      <c r="Z247" s="39">
        <f t="shared" si="104"/>
        <v>2743.5000000000005</v>
      </c>
      <c r="AA247" s="50">
        <v>0.10582272212770176</v>
      </c>
      <c r="AB247" s="50">
        <f t="shared" si="98"/>
        <v>290.3246381573498</v>
      </c>
      <c r="AP247" s="93">
        <v>452.4</v>
      </c>
      <c r="AQ247" s="50">
        <v>0.16489885183160197</v>
      </c>
      <c r="AR247" s="50">
        <v>452.4</v>
      </c>
      <c r="AS247" s="50">
        <f t="shared" si="105"/>
        <v>2743.5</v>
      </c>
      <c r="AT247" s="50">
        <v>7.8146010186610521E-2</v>
      </c>
      <c r="AU247" s="39">
        <f t="shared" si="99"/>
        <v>214.39357894696596</v>
      </c>
      <c r="BI247" s="148">
        <v>1133</v>
      </c>
      <c r="BK247" s="152"/>
      <c r="BN247" s="39">
        <v>6.18</v>
      </c>
      <c r="BO247" s="39">
        <f t="shared" si="110"/>
        <v>59.389799999999994</v>
      </c>
      <c r="BQ247" s="39">
        <v>5.23</v>
      </c>
      <c r="BR247" s="39">
        <f t="shared" si="111"/>
        <v>50.260300000000001</v>
      </c>
      <c r="BX247" s="101">
        <v>105.83</v>
      </c>
      <c r="BY247" s="39">
        <f t="shared" si="119"/>
        <v>0.10175961538461538</v>
      </c>
      <c r="CB247" s="52"/>
      <c r="CC247" s="52"/>
      <c r="CD247" s="39">
        <v>127.3</v>
      </c>
      <c r="CE247" s="39">
        <f t="shared" ref="CE247:CE253" si="121">CD247*B247</f>
        <v>1223.3529999999998</v>
      </c>
      <c r="CF247" s="39">
        <f t="shared" ref="CF247:CF253" si="122">CE247/12000</f>
        <v>0.10194608333333333</v>
      </c>
      <c r="CG247" s="39">
        <f t="shared" ref="CG247:CG253" si="123">BY247-CF247</f>
        <v>-1.8646794871794714E-4</v>
      </c>
      <c r="CO247" s="39">
        <v>235</v>
      </c>
      <c r="CP247" s="39">
        <f t="shared" si="118"/>
        <v>2258.35</v>
      </c>
      <c r="CR247" s="39">
        <v>372</v>
      </c>
      <c r="CS247" s="39">
        <f t="shared" si="112"/>
        <v>3574.9199999999996</v>
      </c>
      <c r="CX247" s="101">
        <v>4.992</v>
      </c>
      <c r="DB247" s="43"/>
      <c r="DD247" s="160"/>
      <c r="DE247" s="163"/>
      <c r="DF247" s="43"/>
      <c r="DJ247" s="39">
        <v>0.54</v>
      </c>
      <c r="DK247" s="39">
        <f t="shared" si="113"/>
        <v>5.1894</v>
      </c>
      <c r="DL247" s="39">
        <f t="shared" si="114"/>
        <v>2.5635636000000002</v>
      </c>
      <c r="DV247" s="39">
        <v>44.68</v>
      </c>
      <c r="DW247" s="39">
        <f t="shared" si="115"/>
        <v>2.1211115120000001</v>
      </c>
      <c r="DX247" s="39">
        <v>31.66</v>
      </c>
      <c r="DY247" s="39">
        <f t="shared" si="116"/>
        <v>1.5030078439999999</v>
      </c>
      <c r="DZ247" s="39">
        <v>0.48</v>
      </c>
      <c r="EA247" s="39">
        <f t="shared" si="117"/>
        <v>2.2787231999999995</v>
      </c>
    </row>
    <row r="248" spans="1:131" x14ac:dyDescent="0.2">
      <c r="A248" s="36">
        <v>1737</v>
      </c>
      <c r="B248" s="88">
        <v>9.61</v>
      </c>
      <c r="D248" s="101">
        <v>1025.08</v>
      </c>
      <c r="E248" s="42">
        <v>111.94</v>
      </c>
      <c r="F248" s="43">
        <f t="shared" si="100"/>
        <v>1075.7433999999998</v>
      </c>
      <c r="G248" s="39">
        <f t="shared" si="101"/>
        <v>50.663399999999911</v>
      </c>
      <c r="H248" s="54">
        <v>866</v>
      </c>
      <c r="I248" s="119">
        <f t="shared" si="102"/>
        <v>43.874504399999928</v>
      </c>
      <c r="K248" s="132">
        <v>1361.92</v>
      </c>
      <c r="L248" s="39">
        <v>164.38</v>
      </c>
      <c r="M248" s="39">
        <f t="shared" si="120"/>
        <v>1579.6917999999998</v>
      </c>
      <c r="N248" s="39">
        <f t="shared" si="106"/>
        <v>217.77179999999976</v>
      </c>
      <c r="O248" s="44">
        <v>145.94999999999999</v>
      </c>
      <c r="P248" s="44">
        <f t="shared" si="107"/>
        <v>1402.5794999999998</v>
      </c>
      <c r="Q248" s="44">
        <f t="shared" si="108"/>
        <v>-40.659499999999753</v>
      </c>
      <c r="R248" s="54">
        <v>2680</v>
      </c>
      <c r="U248" s="133">
        <f t="shared" si="109"/>
        <v>583.62842399999931</v>
      </c>
      <c r="W248" s="93">
        <v>733.69</v>
      </c>
      <c r="X248" s="50">
        <v>0.26742846728631314</v>
      </c>
      <c r="Y248" s="50">
        <f t="shared" si="103"/>
        <v>780.39905609622747</v>
      </c>
      <c r="Z248" s="39">
        <f t="shared" si="104"/>
        <v>2743.5</v>
      </c>
      <c r="AA248" s="50">
        <v>0.13675551782656842</v>
      </c>
      <c r="AB248" s="50">
        <f t="shared" si="98"/>
        <v>375.18876315719046</v>
      </c>
      <c r="AP248" s="93">
        <v>474.41</v>
      </c>
      <c r="AQ248" s="50">
        <v>0.17292145070165849</v>
      </c>
      <c r="AR248" s="50">
        <v>474.41</v>
      </c>
      <c r="AS248" s="50">
        <f t="shared" si="105"/>
        <v>2743.5</v>
      </c>
      <c r="AT248" s="50">
        <v>7.8146010186610521E-2</v>
      </c>
      <c r="AU248" s="39">
        <f t="shared" si="99"/>
        <v>214.39357894696596</v>
      </c>
      <c r="BI248" s="148">
        <v>1226</v>
      </c>
      <c r="BK248" s="152"/>
      <c r="BN248" s="39">
        <v>6.13</v>
      </c>
      <c r="BO248" s="39">
        <f t="shared" si="110"/>
        <v>58.909299999999995</v>
      </c>
      <c r="BQ248" s="39">
        <v>5.13</v>
      </c>
      <c r="BR248" s="39">
        <f t="shared" si="111"/>
        <v>49.299299999999995</v>
      </c>
      <c r="BX248" s="101">
        <v>109.16</v>
      </c>
      <c r="BY248" s="39">
        <f t="shared" si="119"/>
        <v>0.10496153846153845</v>
      </c>
      <c r="CB248" s="52"/>
      <c r="CC248" s="51">
        <v>0.10194608333333333</v>
      </c>
      <c r="CD248" s="39">
        <v>121.81</v>
      </c>
      <c r="CE248" s="39">
        <f t="shared" si="121"/>
        <v>1170.5941</v>
      </c>
      <c r="CF248" s="39">
        <f t="shared" si="122"/>
        <v>9.754950833333334E-2</v>
      </c>
      <c r="CG248" s="39">
        <f t="shared" si="123"/>
        <v>7.4120301282051132E-3</v>
      </c>
      <c r="CH248" s="53">
        <f t="shared" ref="CH248:CH253" si="124">CC248-CF248</f>
        <v>4.3965749999999859E-3</v>
      </c>
      <c r="CO248" s="39">
        <v>236.63</v>
      </c>
      <c r="CP248" s="39">
        <f t="shared" si="118"/>
        <v>2274.0142999999998</v>
      </c>
      <c r="CR248" s="39">
        <v>381</v>
      </c>
      <c r="CS248" s="39">
        <f t="shared" si="112"/>
        <v>3661.41</v>
      </c>
      <c r="CX248" s="101">
        <v>4.407</v>
      </c>
      <c r="DB248" s="43"/>
      <c r="DD248" s="160"/>
      <c r="DE248" s="163"/>
      <c r="DF248" s="43"/>
      <c r="DJ248" s="39">
        <v>0.54</v>
      </c>
      <c r="DK248" s="39">
        <f t="shared" si="113"/>
        <v>5.1894</v>
      </c>
      <c r="DL248" s="39">
        <f t="shared" si="114"/>
        <v>2.5635636000000002</v>
      </c>
      <c r="DR248" s="39">
        <v>9.4090000000000007</v>
      </c>
      <c r="DS248" s="39">
        <f>DR248*0.4356</f>
        <v>4.0985604000000002</v>
      </c>
      <c r="DV248" s="39">
        <v>43</v>
      </c>
      <c r="DW248" s="39">
        <f t="shared" si="115"/>
        <v>2.0413562000000001</v>
      </c>
      <c r="DX248" s="39">
        <v>31.44</v>
      </c>
      <c r="DY248" s="39">
        <f t="shared" si="116"/>
        <v>1.4925636959999999</v>
      </c>
      <c r="DZ248" s="39">
        <v>0.48</v>
      </c>
      <c r="EA248" s="39">
        <f t="shared" si="117"/>
        <v>2.2787231999999995</v>
      </c>
    </row>
    <row r="249" spans="1:131" x14ac:dyDescent="0.2">
      <c r="A249" s="36">
        <v>1738</v>
      </c>
      <c r="B249" s="88">
        <v>9.61</v>
      </c>
      <c r="D249" s="101">
        <v>714.15</v>
      </c>
      <c r="E249" s="42">
        <v>106.98</v>
      </c>
      <c r="F249" s="43">
        <f t="shared" si="100"/>
        <v>1028.0778</v>
      </c>
      <c r="G249" s="39">
        <f t="shared" si="101"/>
        <v>313.92780000000005</v>
      </c>
      <c r="H249" s="54">
        <v>8617</v>
      </c>
      <c r="I249" s="119">
        <f t="shared" si="102"/>
        <v>2705.1158526000004</v>
      </c>
      <c r="K249" s="132">
        <v>1189.52</v>
      </c>
      <c r="L249" s="39">
        <v>158.44</v>
      </c>
      <c r="M249" s="39">
        <f t="shared" si="120"/>
        <v>1522.6083999999998</v>
      </c>
      <c r="N249" s="39">
        <f t="shared" si="106"/>
        <v>333.08839999999987</v>
      </c>
      <c r="O249" s="44">
        <v>137.19999999999999</v>
      </c>
      <c r="P249" s="44">
        <f t="shared" si="107"/>
        <v>1318.4919999999997</v>
      </c>
      <c r="Q249" s="44">
        <f t="shared" si="108"/>
        <v>-128.97199999999975</v>
      </c>
      <c r="R249" s="54">
        <v>4932</v>
      </c>
      <c r="U249" s="133">
        <f t="shared" si="109"/>
        <v>1642.7919887999992</v>
      </c>
      <c r="W249" s="93">
        <v>491.21</v>
      </c>
      <c r="X249" s="50">
        <v>0.17904501549116092</v>
      </c>
      <c r="Y249" s="50">
        <f t="shared" si="103"/>
        <v>522.4820024056861</v>
      </c>
      <c r="Z249" s="39">
        <f t="shared" si="104"/>
        <v>2743.5</v>
      </c>
      <c r="AA249" s="50">
        <v>0.1188470571588035</v>
      </c>
      <c r="AB249" s="50">
        <f t="shared" si="98"/>
        <v>326.05690131517741</v>
      </c>
      <c r="AP249" s="93">
        <v>312.36</v>
      </c>
      <c r="AQ249" s="50">
        <v>0.11385456533624932</v>
      </c>
      <c r="AR249" s="50">
        <v>312.36</v>
      </c>
      <c r="AS249" s="50">
        <f t="shared" si="105"/>
        <v>2743.5</v>
      </c>
      <c r="AT249" s="50">
        <v>6.8377758913284209E-2</v>
      </c>
      <c r="AU249" s="39">
        <f t="shared" si="99"/>
        <v>187.59438157859523</v>
      </c>
      <c r="BI249" s="148">
        <v>3141</v>
      </c>
      <c r="BK249" s="152"/>
      <c r="BL249" s="93">
        <v>178.6</v>
      </c>
      <c r="BN249" s="39">
        <v>6.13</v>
      </c>
      <c r="BO249" s="39">
        <f t="shared" si="110"/>
        <v>58.909299999999995</v>
      </c>
      <c r="BQ249" s="39">
        <v>5.13</v>
      </c>
      <c r="BR249" s="39">
        <f t="shared" si="111"/>
        <v>49.299299999999995</v>
      </c>
      <c r="BX249" s="101">
        <v>93.335999999999999</v>
      </c>
      <c r="BY249" s="39">
        <f t="shared" si="119"/>
        <v>8.974615384615385E-2</v>
      </c>
      <c r="CB249" s="52"/>
      <c r="CC249" s="51">
        <v>9.754950833333334E-2</v>
      </c>
      <c r="CD249" s="39">
        <v>97.5</v>
      </c>
      <c r="CE249" s="39">
        <f t="shared" si="121"/>
        <v>936.97499999999991</v>
      </c>
      <c r="CF249" s="39">
        <f t="shared" si="122"/>
        <v>7.8081249999999991E-2</v>
      </c>
      <c r="CG249" s="39">
        <f t="shared" si="123"/>
        <v>1.166490384615386E-2</v>
      </c>
      <c r="CH249" s="53">
        <f t="shared" si="124"/>
        <v>1.9468258333333349E-2</v>
      </c>
      <c r="CO249" s="39">
        <v>264</v>
      </c>
      <c r="CP249" s="39">
        <f t="shared" si="118"/>
        <v>2537.04</v>
      </c>
      <c r="CR249" s="39">
        <v>408</v>
      </c>
      <c r="CS249" s="39">
        <f t="shared" si="112"/>
        <v>3920.8799999999997</v>
      </c>
      <c r="CX249" s="101">
        <v>4.968</v>
      </c>
      <c r="DB249" s="43"/>
      <c r="DD249" s="160"/>
      <c r="DE249" s="163"/>
      <c r="DF249" s="43"/>
      <c r="DJ249" s="39">
        <v>0.52</v>
      </c>
      <c r="DK249" s="39">
        <f t="shared" si="113"/>
        <v>4.9972000000000003</v>
      </c>
      <c r="DL249" s="39">
        <f t="shared" si="114"/>
        <v>2.4686167999999999</v>
      </c>
      <c r="DR249" s="39">
        <v>11.178000000000001</v>
      </c>
      <c r="DS249" s="39">
        <f>DR249*0.4356</f>
        <v>4.8691368000000006</v>
      </c>
      <c r="DV249" s="39">
        <v>39</v>
      </c>
      <c r="DW249" s="39">
        <f t="shared" si="115"/>
        <v>1.8514625999999998</v>
      </c>
      <c r="DX249" s="39">
        <v>28.75</v>
      </c>
      <c r="DY249" s="39">
        <f t="shared" si="116"/>
        <v>1.3648602499999998</v>
      </c>
      <c r="DZ249" s="39">
        <v>0.47</v>
      </c>
      <c r="EA249" s="39">
        <f t="shared" si="117"/>
        <v>2.2312497999999996</v>
      </c>
    </row>
    <row r="250" spans="1:131" x14ac:dyDescent="0.2">
      <c r="A250" s="36">
        <v>1739</v>
      </c>
      <c r="B250" s="88">
        <v>9.61</v>
      </c>
      <c r="D250" s="101">
        <v>693.06</v>
      </c>
      <c r="E250" s="42">
        <v>111.36</v>
      </c>
      <c r="F250" s="43">
        <f t="shared" si="100"/>
        <v>1070.1695999999999</v>
      </c>
      <c r="G250" s="39">
        <f t="shared" si="101"/>
        <v>377.1096</v>
      </c>
      <c r="H250" s="54">
        <v>31069</v>
      </c>
      <c r="I250" s="119">
        <f t="shared" si="102"/>
        <v>11716.418162399999</v>
      </c>
      <c r="K250" s="132">
        <v>1094.18</v>
      </c>
      <c r="L250" s="39">
        <v>156.07</v>
      </c>
      <c r="M250" s="39">
        <f t="shared" si="120"/>
        <v>1499.8326999999999</v>
      </c>
      <c r="N250" s="39">
        <f t="shared" si="106"/>
        <v>405.65269999999987</v>
      </c>
      <c r="O250" s="44">
        <v>131.44</v>
      </c>
      <c r="P250" s="44">
        <f t="shared" si="107"/>
        <v>1263.1383999999998</v>
      </c>
      <c r="Q250" s="44">
        <f t="shared" si="108"/>
        <v>-168.95839999999976</v>
      </c>
      <c r="R250" s="54">
        <v>9388</v>
      </c>
      <c r="U250" s="133">
        <f t="shared" si="109"/>
        <v>3808.2675475999986</v>
      </c>
      <c r="W250" s="93">
        <v>495.87</v>
      </c>
      <c r="X250" s="50">
        <v>0.18074357572443958</v>
      </c>
      <c r="Y250" s="50">
        <f t="shared" si="103"/>
        <v>527.43867293603057</v>
      </c>
      <c r="Z250" s="39">
        <f t="shared" si="104"/>
        <v>2743.5</v>
      </c>
      <c r="AA250" s="50">
        <v>0.12698726655324211</v>
      </c>
      <c r="AB250" s="50">
        <f t="shared" si="98"/>
        <v>348.38956578881971</v>
      </c>
      <c r="AP250" s="93">
        <v>318.45999999999998</v>
      </c>
      <c r="AQ250" s="50">
        <v>0.11607800255148532</v>
      </c>
      <c r="AR250" s="50">
        <v>318.45999999999998</v>
      </c>
      <c r="AS250" s="50">
        <f t="shared" si="105"/>
        <v>2743.5</v>
      </c>
      <c r="AT250" s="50">
        <v>0.10907880588547719</v>
      </c>
      <c r="AU250" s="39">
        <f t="shared" si="99"/>
        <v>299.25770394680666</v>
      </c>
      <c r="BI250" s="148">
        <v>3118</v>
      </c>
      <c r="BK250" s="152"/>
      <c r="BN250" s="39">
        <v>6.13</v>
      </c>
      <c r="BO250" s="39">
        <f t="shared" si="110"/>
        <v>58.909299999999995</v>
      </c>
      <c r="BQ250" s="39">
        <v>5.16</v>
      </c>
      <c r="BR250" s="39">
        <f t="shared" si="111"/>
        <v>49.587600000000002</v>
      </c>
      <c r="BX250" s="101">
        <v>94.5</v>
      </c>
      <c r="BY250" s="39">
        <f t="shared" si="119"/>
        <v>9.0865384615384612E-2</v>
      </c>
      <c r="CB250" s="52"/>
      <c r="CC250" s="51">
        <v>7.8081249999999991E-2</v>
      </c>
      <c r="CD250" s="39">
        <v>122.17</v>
      </c>
      <c r="CE250" s="39">
        <f t="shared" si="121"/>
        <v>1174.0536999999999</v>
      </c>
      <c r="CF250" s="39">
        <f t="shared" si="122"/>
        <v>9.7837808333333331E-2</v>
      </c>
      <c r="CG250" s="39">
        <f t="shared" si="123"/>
        <v>-6.9724237179487197E-3</v>
      </c>
      <c r="CH250" s="53">
        <f t="shared" si="124"/>
        <v>-1.9756558333333341E-2</v>
      </c>
      <c r="CO250" s="39">
        <v>288.38</v>
      </c>
      <c r="CP250" s="39">
        <f t="shared" si="118"/>
        <v>2771.3317999999999</v>
      </c>
      <c r="CR250" s="39">
        <v>453</v>
      </c>
      <c r="CS250" s="39">
        <f t="shared" si="112"/>
        <v>4353.33</v>
      </c>
      <c r="CX250" s="101">
        <v>4.41</v>
      </c>
      <c r="DB250" s="42">
        <v>1.155</v>
      </c>
      <c r="DD250" s="160"/>
      <c r="DE250" s="163"/>
      <c r="DF250" s="43"/>
      <c r="DJ250" s="39">
        <v>0.5</v>
      </c>
      <c r="DK250" s="39">
        <f t="shared" si="113"/>
        <v>4.8049999999999997</v>
      </c>
      <c r="DL250" s="39">
        <f t="shared" si="114"/>
        <v>2.3736699999999997</v>
      </c>
      <c r="DV250" s="39">
        <v>39</v>
      </c>
      <c r="DW250" s="39">
        <f t="shared" si="115"/>
        <v>1.8514625999999998</v>
      </c>
      <c r="DX250" s="39">
        <v>29.94</v>
      </c>
      <c r="DY250" s="39">
        <f t="shared" si="116"/>
        <v>1.4213535959999999</v>
      </c>
      <c r="DZ250" s="39">
        <v>0.48</v>
      </c>
      <c r="EA250" s="39">
        <f t="shared" si="117"/>
        <v>2.2787231999999995</v>
      </c>
    </row>
    <row r="251" spans="1:131" x14ac:dyDescent="0.2">
      <c r="A251" s="36">
        <v>1740</v>
      </c>
      <c r="B251" s="88">
        <v>9.61</v>
      </c>
      <c r="D251" s="101">
        <v>1118.19</v>
      </c>
      <c r="E251" s="42">
        <v>178.5</v>
      </c>
      <c r="F251" s="43">
        <f t="shared" si="100"/>
        <v>1715.385</v>
      </c>
      <c r="G251" s="39">
        <f t="shared" si="101"/>
        <v>597.19499999999994</v>
      </c>
      <c r="H251" s="54">
        <v>47643</v>
      </c>
      <c r="I251" s="119">
        <f t="shared" si="102"/>
        <v>28452.161384999999</v>
      </c>
      <c r="K251" s="132">
        <v>1876.78</v>
      </c>
      <c r="L251" s="39">
        <v>364</v>
      </c>
      <c r="M251" s="39">
        <f t="shared" si="120"/>
        <v>3498.04</v>
      </c>
      <c r="N251" s="39">
        <f t="shared" si="106"/>
        <v>1621.26</v>
      </c>
      <c r="O251" s="44">
        <v>308</v>
      </c>
      <c r="P251" s="44">
        <f t="shared" si="107"/>
        <v>2959.8799999999997</v>
      </c>
      <c r="Q251" s="44">
        <f t="shared" si="108"/>
        <v>-1083.0999999999997</v>
      </c>
      <c r="R251" s="54">
        <v>16980</v>
      </c>
      <c r="U251" s="133">
        <f t="shared" si="109"/>
        <v>27528.9948</v>
      </c>
      <c r="W251" s="93">
        <v>801.19</v>
      </c>
      <c r="X251" s="50">
        <v>0.29203207581556406</v>
      </c>
      <c r="Y251" s="50">
        <f t="shared" si="103"/>
        <v>852.19632236194639</v>
      </c>
      <c r="Z251" s="39">
        <f t="shared" si="104"/>
        <v>2743.5</v>
      </c>
      <c r="AA251" s="50">
        <v>0.12698726655324211</v>
      </c>
      <c r="AB251" s="50">
        <f t="shared" si="98"/>
        <v>348.38956578881971</v>
      </c>
      <c r="AP251" s="93">
        <v>474.62</v>
      </c>
      <c r="AQ251" s="50">
        <v>0.17299799526152726</v>
      </c>
      <c r="AR251" s="50">
        <v>474.62</v>
      </c>
      <c r="AS251" s="50">
        <f t="shared" si="105"/>
        <v>2743.5</v>
      </c>
      <c r="AT251" s="50">
        <v>0.13024335031101755</v>
      </c>
      <c r="AU251" s="39">
        <f t="shared" si="99"/>
        <v>357.32263157827663</v>
      </c>
      <c r="BI251" s="148">
        <v>6771</v>
      </c>
      <c r="BK251" s="152"/>
      <c r="BN251" s="39">
        <v>6.5</v>
      </c>
      <c r="BO251" s="39">
        <f t="shared" si="110"/>
        <v>62.464999999999996</v>
      </c>
      <c r="BQ251" s="39">
        <v>5.75</v>
      </c>
      <c r="BR251" s="39">
        <f t="shared" si="111"/>
        <v>55.257499999999993</v>
      </c>
      <c r="BX251" s="101">
        <v>83.935000000000002</v>
      </c>
      <c r="BY251" s="39">
        <f t="shared" si="119"/>
        <v>8.0706730769230767E-2</v>
      </c>
      <c r="CB251" s="52"/>
      <c r="CC251" s="51">
        <v>9.7837808333333331E-2</v>
      </c>
      <c r="CD251" s="39">
        <v>187.5</v>
      </c>
      <c r="CE251" s="39">
        <f t="shared" si="121"/>
        <v>1801.875</v>
      </c>
      <c r="CF251" s="39">
        <f t="shared" si="122"/>
        <v>0.15015624999999999</v>
      </c>
      <c r="CG251" s="39">
        <f t="shared" si="123"/>
        <v>-6.9449519230769224E-2</v>
      </c>
      <c r="CH251" s="53">
        <f t="shared" si="124"/>
        <v>-5.231844166666666E-2</v>
      </c>
      <c r="CR251" s="39">
        <v>525</v>
      </c>
      <c r="CS251" s="39">
        <f t="shared" si="112"/>
        <v>5045.25</v>
      </c>
      <c r="CX251" s="101">
        <v>5.6970000000000001</v>
      </c>
      <c r="DB251" s="42">
        <v>1.371</v>
      </c>
      <c r="DD251" s="160"/>
      <c r="DE251" s="163"/>
      <c r="DF251" s="43"/>
      <c r="DJ251" s="39">
        <v>0.66</v>
      </c>
      <c r="DK251" s="39">
        <f t="shared" si="113"/>
        <v>6.3426</v>
      </c>
      <c r="DL251" s="39">
        <f t="shared" si="114"/>
        <v>3.1332444000000002</v>
      </c>
      <c r="DR251" s="39">
        <v>12.026999999999999</v>
      </c>
      <c r="DS251" s="39">
        <f>DR251*0.4356</f>
        <v>5.2389611999999994</v>
      </c>
      <c r="DV251" s="39">
        <v>45.5</v>
      </c>
      <c r="DW251" s="39">
        <f t="shared" si="115"/>
        <v>2.1600397</v>
      </c>
      <c r="DX251" s="39">
        <v>34</v>
      </c>
      <c r="DY251" s="39">
        <f t="shared" si="116"/>
        <v>1.6140956000000002</v>
      </c>
    </row>
    <row r="252" spans="1:131" x14ac:dyDescent="0.2">
      <c r="A252" s="36">
        <v>1741</v>
      </c>
      <c r="B252" s="88">
        <v>9.61</v>
      </c>
      <c r="D252" s="101">
        <v>1248.51</v>
      </c>
      <c r="E252" s="42">
        <v>182.58</v>
      </c>
      <c r="F252" s="43">
        <f t="shared" si="100"/>
        <v>1754.5938000000001</v>
      </c>
      <c r="G252" s="39">
        <f t="shared" si="101"/>
        <v>506.08380000000011</v>
      </c>
      <c r="H252" s="54">
        <v>23835</v>
      </c>
      <c r="I252" s="119">
        <f t="shared" si="102"/>
        <v>12062.507373000004</v>
      </c>
      <c r="K252" s="132">
        <v>1954.72</v>
      </c>
      <c r="L252" s="39">
        <v>297.60000000000002</v>
      </c>
      <c r="M252" s="39">
        <f t="shared" si="120"/>
        <v>2859.9360000000001</v>
      </c>
      <c r="N252" s="39">
        <f t="shared" si="106"/>
        <v>905.21600000000012</v>
      </c>
      <c r="O252" s="44">
        <v>240.76</v>
      </c>
      <c r="P252" s="44">
        <f t="shared" si="107"/>
        <v>2313.7035999999998</v>
      </c>
      <c r="Q252" s="44">
        <f t="shared" si="108"/>
        <v>-358.9835999999998</v>
      </c>
      <c r="R252" s="54">
        <v>11976</v>
      </c>
      <c r="U252" s="133">
        <f t="shared" si="109"/>
        <v>10840.866816000002</v>
      </c>
      <c r="W252" s="93">
        <v>910.28</v>
      </c>
      <c r="X252" s="50">
        <v>0.33179515217787497</v>
      </c>
      <c r="Y252" s="50">
        <f t="shared" si="103"/>
        <v>968.23134127938761</v>
      </c>
      <c r="Z252" s="39">
        <f t="shared" si="104"/>
        <v>2743.5</v>
      </c>
      <c r="AA252" s="50">
        <v>0.18234069043542456</v>
      </c>
      <c r="AB252" s="50">
        <f t="shared" si="98"/>
        <v>500.25168420958727</v>
      </c>
      <c r="AP252" s="93">
        <v>639.48</v>
      </c>
      <c r="AQ252" s="50">
        <v>0.23308911973756152</v>
      </c>
      <c r="AR252" s="50">
        <v>639.48</v>
      </c>
      <c r="AS252" s="50">
        <f t="shared" si="105"/>
        <v>2743.5</v>
      </c>
      <c r="AT252" s="50">
        <v>0.13024335031101755</v>
      </c>
      <c r="AU252" s="39">
        <f t="shared" si="99"/>
        <v>357.32263157827663</v>
      </c>
      <c r="BI252" s="148">
        <v>1196</v>
      </c>
      <c r="BK252" s="152"/>
      <c r="BN252" s="39">
        <v>6.5</v>
      </c>
      <c r="BO252" s="39">
        <f t="shared" si="110"/>
        <v>62.464999999999996</v>
      </c>
      <c r="BQ252" s="39">
        <v>5.92</v>
      </c>
      <c r="BR252" s="39">
        <f t="shared" si="111"/>
        <v>56.891199999999998</v>
      </c>
      <c r="BX252" s="101">
        <v>95.816999999999993</v>
      </c>
      <c r="BY252" s="39">
        <f t="shared" si="119"/>
        <v>9.2131730769230757E-2</v>
      </c>
      <c r="CB252" s="52"/>
      <c r="CC252" s="51">
        <v>0.15015624999999999</v>
      </c>
      <c r="CD252" s="39">
        <v>208.33</v>
      </c>
      <c r="CE252" s="39">
        <f t="shared" si="121"/>
        <v>2002.0513000000001</v>
      </c>
      <c r="CF252" s="39">
        <f t="shared" si="122"/>
        <v>0.16683760833333333</v>
      </c>
      <c r="CG252" s="39">
        <f t="shared" si="123"/>
        <v>-7.4705877564102574E-2</v>
      </c>
      <c r="CH252" s="53">
        <f t="shared" si="124"/>
        <v>-1.668135833333334E-2</v>
      </c>
      <c r="CO252" s="39">
        <v>362.33</v>
      </c>
      <c r="CP252" s="39">
        <f t="shared" ref="CP252:CP259" si="125">CO252*B252</f>
        <v>3481.9912999999997</v>
      </c>
      <c r="CR252" s="39">
        <v>525</v>
      </c>
      <c r="CS252" s="39">
        <f t="shared" si="112"/>
        <v>5045.25</v>
      </c>
      <c r="CX252" s="101">
        <v>5.33</v>
      </c>
      <c r="DB252" s="43"/>
      <c r="DD252" s="160"/>
      <c r="DE252" s="163">
        <v>6.97</v>
      </c>
      <c r="DF252" s="43">
        <f>DE252*0.434</f>
        <v>3.0249799999999998</v>
      </c>
      <c r="DJ252" s="39">
        <v>0.65</v>
      </c>
      <c r="DK252" s="39">
        <f t="shared" si="113"/>
        <v>6.2465000000000002</v>
      </c>
      <c r="DL252" s="39">
        <f t="shared" si="114"/>
        <v>3.0857710000000003</v>
      </c>
      <c r="DN252" s="39">
        <f>DF252-DL252</f>
        <v>-6.0791000000000484E-2</v>
      </c>
      <c r="DR252" s="39">
        <v>12.3</v>
      </c>
      <c r="DS252" s="39">
        <f>DR252*0.4356</f>
        <v>5.3578799999999998</v>
      </c>
      <c r="DV252" s="39">
        <v>45.5</v>
      </c>
      <c r="DW252" s="39">
        <f t="shared" si="115"/>
        <v>2.1600397</v>
      </c>
      <c r="DX252" s="39">
        <v>35.67</v>
      </c>
      <c r="DY252" s="39">
        <f t="shared" si="116"/>
        <v>1.6933761780000001</v>
      </c>
    </row>
    <row r="253" spans="1:131" x14ac:dyDescent="0.2">
      <c r="A253" s="36">
        <v>1742</v>
      </c>
      <c r="B253" s="88">
        <v>9.61</v>
      </c>
      <c r="D253" s="101">
        <v>805.16</v>
      </c>
      <c r="E253" s="42">
        <v>127.23</v>
      </c>
      <c r="F253" s="43">
        <f t="shared" si="100"/>
        <v>1222.6803</v>
      </c>
      <c r="G253" s="39">
        <f t="shared" si="101"/>
        <v>417.52030000000002</v>
      </c>
      <c r="H253" s="54">
        <v>8201</v>
      </c>
      <c r="I253" s="119">
        <f t="shared" si="102"/>
        <v>3424.0839802999999</v>
      </c>
      <c r="K253" s="132">
        <v>1260.73</v>
      </c>
      <c r="L253" s="39">
        <v>184.16</v>
      </c>
      <c r="M253" s="39">
        <f t="shared" si="120"/>
        <v>1769.7775999999999</v>
      </c>
      <c r="N253" s="39">
        <f t="shared" si="106"/>
        <v>509.04759999999987</v>
      </c>
      <c r="O253" s="44">
        <v>145.46</v>
      </c>
      <c r="P253" s="44">
        <f t="shared" si="107"/>
        <v>1397.8706</v>
      </c>
      <c r="Q253" s="44">
        <f t="shared" si="108"/>
        <v>-137.14059999999995</v>
      </c>
      <c r="R253" s="54">
        <v>5369</v>
      </c>
      <c r="U253" s="133">
        <f t="shared" si="109"/>
        <v>2733.0765643999989</v>
      </c>
      <c r="W253" s="93">
        <v>561.91999999999996</v>
      </c>
      <c r="X253" s="50">
        <v>0.2048186622926918</v>
      </c>
      <c r="Y253" s="50">
        <f t="shared" si="103"/>
        <v>597.69362755604152</v>
      </c>
      <c r="Z253" s="39">
        <f t="shared" si="104"/>
        <v>2743.5</v>
      </c>
      <c r="AA253" s="50">
        <v>0.12210314091657895</v>
      </c>
      <c r="AB253" s="50">
        <f t="shared" si="98"/>
        <v>334.98996710463433</v>
      </c>
      <c r="AP253" s="93">
        <v>366.56</v>
      </c>
      <c r="AQ253" s="50">
        <v>0.1336103517404775</v>
      </c>
      <c r="AR253" s="50">
        <v>366.56</v>
      </c>
      <c r="AS253" s="50">
        <f t="shared" si="105"/>
        <v>2743.5</v>
      </c>
      <c r="AT253" s="50">
        <v>6.5121675155508776E-2</v>
      </c>
      <c r="AU253" s="39">
        <f t="shared" si="99"/>
        <v>178.66131578913831</v>
      </c>
      <c r="BI253" s="148">
        <v>2111</v>
      </c>
      <c r="BK253" s="152"/>
      <c r="BN253" s="39">
        <v>6.5</v>
      </c>
      <c r="BO253" s="39">
        <f t="shared" si="110"/>
        <v>62.464999999999996</v>
      </c>
      <c r="BQ253" s="39">
        <v>6.25</v>
      </c>
      <c r="BR253" s="39">
        <f t="shared" si="111"/>
        <v>60.0625</v>
      </c>
      <c r="BX253" s="101">
        <v>97.622</v>
      </c>
      <c r="BY253" s="39">
        <f t="shared" si="119"/>
        <v>9.3867307692307694E-2</v>
      </c>
      <c r="CB253" s="52"/>
      <c r="CC253" s="51">
        <v>0.16683760833333333</v>
      </c>
      <c r="CD253" s="39">
        <v>185</v>
      </c>
      <c r="CE253" s="39">
        <f t="shared" si="121"/>
        <v>1777.85</v>
      </c>
      <c r="CF253" s="39">
        <f t="shared" si="122"/>
        <v>0.14815416666666667</v>
      </c>
      <c r="CG253" s="39">
        <f t="shared" si="123"/>
        <v>-5.4286858974358976E-2</v>
      </c>
      <c r="CH253" s="53">
        <f t="shared" si="124"/>
        <v>1.8683441666666661E-2</v>
      </c>
      <c r="CO253" s="39">
        <v>252.5</v>
      </c>
      <c r="CP253" s="39">
        <f t="shared" si="125"/>
        <v>2426.5249999999996</v>
      </c>
      <c r="CR253" s="39">
        <v>436.67</v>
      </c>
      <c r="CS253" s="39">
        <f t="shared" si="112"/>
        <v>4196.3986999999997</v>
      </c>
      <c r="CX253" s="101">
        <v>4.8369999999999997</v>
      </c>
      <c r="DB253" s="43"/>
      <c r="DD253" s="160"/>
      <c r="DE253" s="163">
        <v>6.8</v>
      </c>
      <c r="DF253" s="43">
        <f>DE253*0.434</f>
        <v>2.9512</v>
      </c>
      <c r="DJ253" s="39">
        <v>0.62</v>
      </c>
      <c r="DK253" s="39">
        <f t="shared" si="113"/>
        <v>5.9581999999999997</v>
      </c>
      <c r="DL253" s="39">
        <f t="shared" si="114"/>
        <v>2.9433507999999997</v>
      </c>
      <c r="DN253" s="39">
        <f>DF253-DL253</f>
        <v>7.8492000000003337E-3</v>
      </c>
      <c r="DR253" s="39">
        <v>12.18</v>
      </c>
      <c r="DS253" s="39">
        <f>DR253*0.4356</f>
        <v>5.3056079999999994</v>
      </c>
      <c r="DV253" s="39">
        <v>46.33</v>
      </c>
      <c r="DW253" s="39">
        <f t="shared" si="115"/>
        <v>2.1994426219999998</v>
      </c>
      <c r="DX253" s="39">
        <v>41.78</v>
      </c>
      <c r="DY253" s="39">
        <f t="shared" si="116"/>
        <v>1.9834386519999998</v>
      </c>
    </row>
    <row r="254" spans="1:131" x14ac:dyDescent="0.2">
      <c r="A254" s="36">
        <v>1743</v>
      </c>
      <c r="B254" s="88">
        <v>9.61</v>
      </c>
      <c r="D254" s="101">
        <v>600.36</v>
      </c>
      <c r="E254" s="42">
        <v>98.88</v>
      </c>
      <c r="F254" s="43">
        <f t="shared" si="100"/>
        <v>950.2367999999999</v>
      </c>
      <c r="G254" s="39">
        <f t="shared" si="101"/>
        <v>349.87679999999989</v>
      </c>
      <c r="H254" s="54">
        <v>7055</v>
      </c>
      <c r="I254" s="119">
        <f t="shared" si="102"/>
        <v>2468.3808239999989</v>
      </c>
      <c r="K254" s="132">
        <v>1060.81</v>
      </c>
      <c r="L254" s="39">
        <v>149.80000000000001</v>
      </c>
      <c r="M254" s="39">
        <f t="shared" si="120"/>
        <v>1439.578</v>
      </c>
      <c r="N254" s="39">
        <f t="shared" si="106"/>
        <v>378.76800000000003</v>
      </c>
      <c r="O254" s="44">
        <v>114.1</v>
      </c>
      <c r="P254" s="44">
        <f t="shared" si="107"/>
        <v>1096.501</v>
      </c>
      <c r="Q254" s="44">
        <f t="shared" si="108"/>
        <v>-35.691000000000031</v>
      </c>
      <c r="R254" s="54">
        <v>4341</v>
      </c>
      <c r="U254" s="133">
        <f t="shared" si="109"/>
        <v>1644.231888</v>
      </c>
      <c r="W254" s="93">
        <v>436.1</v>
      </c>
      <c r="X254" s="50">
        <v>0.15895753599416804</v>
      </c>
      <c r="Y254" s="50">
        <f t="shared" si="103"/>
        <v>463.8635232367414</v>
      </c>
      <c r="Z254" s="39">
        <f t="shared" si="104"/>
        <v>2743.5</v>
      </c>
      <c r="AA254" s="50">
        <v>0.10582272212770176</v>
      </c>
      <c r="AB254" s="50">
        <f t="shared" si="98"/>
        <v>290.3246381573498</v>
      </c>
      <c r="AP254" s="93">
        <v>271.42</v>
      </c>
      <c r="AQ254" s="50">
        <v>9.8932021140878443E-2</v>
      </c>
      <c r="AR254" s="50">
        <v>271.42</v>
      </c>
      <c r="AS254" s="50">
        <f t="shared" si="105"/>
        <v>2743.5</v>
      </c>
      <c r="AT254" s="50">
        <v>6.1865591397733337E-2</v>
      </c>
      <c r="AU254" s="39">
        <f t="shared" si="99"/>
        <v>169.72824999968142</v>
      </c>
      <c r="BI254" s="148">
        <v>2842</v>
      </c>
      <c r="BK254" s="152"/>
      <c r="BN254" s="39">
        <v>6.5</v>
      </c>
      <c r="BO254" s="39">
        <f t="shared" si="110"/>
        <v>62.464999999999996</v>
      </c>
      <c r="BQ254" s="39">
        <v>6.25</v>
      </c>
      <c r="BR254" s="39">
        <f t="shared" si="111"/>
        <v>60.0625</v>
      </c>
      <c r="BX254" s="101">
        <v>100.24</v>
      </c>
      <c r="BY254" s="39">
        <f t="shared" si="119"/>
        <v>9.6384615384615374E-2</v>
      </c>
      <c r="CB254" s="52"/>
      <c r="CC254" s="51">
        <v>0.14815416666666667</v>
      </c>
      <c r="CO254" s="39">
        <v>288</v>
      </c>
      <c r="CP254" s="39">
        <f t="shared" si="125"/>
        <v>2767.68</v>
      </c>
      <c r="CR254" s="39">
        <v>420</v>
      </c>
      <c r="CS254" s="39">
        <f t="shared" si="112"/>
        <v>4036.2</v>
      </c>
      <c r="CX254" s="101">
        <v>5.3090000000000002</v>
      </c>
      <c r="DB254" s="42">
        <v>1.4350000000000001</v>
      </c>
      <c r="DD254" s="160"/>
      <c r="DE254" s="163"/>
      <c r="DF254" s="43"/>
      <c r="DJ254" s="39">
        <v>0.69</v>
      </c>
      <c r="DK254" s="39">
        <f t="shared" si="113"/>
        <v>6.6308999999999987</v>
      </c>
      <c r="DL254" s="39">
        <f t="shared" si="114"/>
        <v>3.2756645999999994</v>
      </c>
      <c r="DR254" s="39">
        <v>11.07</v>
      </c>
      <c r="DS254" s="39">
        <f>DR254*0.4356</f>
        <v>4.8220919999999996</v>
      </c>
      <c r="DV254" s="39">
        <v>48</v>
      </c>
      <c r="DW254" s="39">
        <f t="shared" si="115"/>
        <v>2.2787231999999999</v>
      </c>
      <c r="DX254" s="39">
        <v>43.5</v>
      </c>
      <c r="DY254" s="39">
        <f t="shared" si="116"/>
        <v>2.0650928999999998</v>
      </c>
    </row>
    <row r="255" spans="1:131" x14ac:dyDescent="0.2">
      <c r="A255" s="36">
        <v>1744</v>
      </c>
      <c r="B255" s="88">
        <v>9.61</v>
      </c>
      <c r="D255" s="101">
        <v>552.91999999999996</v>
      </c>
      <c r="E255" s="42">
        <v>95.55</v>
      </c>
      <c r="F255" s="43">
        <f t="shared" si="100"/>
        <v>918.23549999999989</v>
      </c>
      <c r="G255" s="39">
        <f t="shared" si="101"/>
        <v>365.31549999999993</v>
      </c>
      <c r="H255" s="54">
        <v>8944</v>
      </c>
      <c r="I255" s="119">
        <f t="shared" si="102"/>
        <v>3267.3818319999996</v>
      </c>
      <c r="K255" s="132">
        <v>1011.73</v>
      </c>
      <c r="L255" s="39">
        <v>145.04</v>
      </c>
      <c r="M255" s="39">
        <f t="shared" si="120"/>
        <v>1393.8343999999997</v>
      </c>
      <c r="N255" s="39">
        <f t="shared" si="106"/>
        <v>382.10439999999971</v>
      </c>
      <c r="O255" s="44">
        <v>117.6</v>
      </c>
      <c r="P255" s="44">
        <f t="shared" si="107"/>
        <v>1130.136</v>
      </c>
      <c r="Q255" s="44">
        <f t="shared" si="108"/>
        <v>-118.40599999999995</v>
      </c>
      <c r="R255" s="54">
        <v>4561</v>
      </c>
      <c r="U255" s="133">
        <f t="shared" si="109"/>
        <v>1742.7781683999988</v>
      </c>
      <c r="W255" s="93">
        <v>425.68</v>
      </c>
      <c r="X255" s="50">
        <v>0.15515946783305995</v>
      </c>
      <c r="Y255" s="50">
        <f t="shared" si="103"/>
        <v>452.78015265172218</v>
      </c>
      <c r="Z255" s="39">
        <f t="shared" si="104"/>
        <v>2743.5</v>
      </c>
      <c r="AA255" s="50">
        <v>0.1188470571588035</v>
      </c>
      <c r="AB255" s="50">
        <f t="shared" si="98"/>
        <v>326.05690131517741</v>
      </c>
      <c r="AP255" s="93">
        <v>321.73</v>
      </c>
      <c r="AQ255" s="50">
        <v>0.1172699106980135</v>
      </c>
      <c r="AR255" s="50">
        <v>321.73</v>
      </c>
      <c r="AS255" s="50">
        <f t="shared" si="105"/>
        <v>2743.5</v>
      </c>
      <c r="AT255" s="50">
        <v>9.1170345217712279E-2</v>
      </c>
      <c r="AU255" s="39">
        <f t="shared" si="99"/>
        <v>250.12584210479363</v>
      </c>
      <c r="BI255" s="148">
        <v>1617</v>
      </c>
      <c r="BK255" s="152"/>
      <c r="BN255" s="39">
        <v>5.88</v>
      </c>
      <c r="BO255" s="39">
        <f t="shared" si="110"/>
        <v>56.506799999999998</v>
      </c>
      <c r="BQ255" s="39">
        <v>5.13</v>
      </c>
      <c r="BR255" s="39">
        <f t="shared" si="111"/>
        <v>49.299299999999995</v>
      </c>
      <c r="BX255" s="101">
        <v>91.155000000000001</v>
      </c>
      <c r="BY255" s="39">
        <f t="shared" si="119"/>
        <v>8.7649038461538459E-2</v>
      </c>
      <c r="CB255" s="52"/>
      <c r="CC255" s="52"/>
      <c r="CD255" s="39">
        <v>257.5</v>
      </c>
      <c r="CE255" s="39">
        <f>CD255*B255</f>
        <v>2474.5749999999998</v>
      </c>
      <c r="CF255" s="39">
        <f>CE255/12000</f>
        <v>0.20621458333333331</v>
      </c>
      <c r="CO255" s="39">
        <v>352.8</v>
      </c>
      <c r="CP255" s="39">
        <f t="shared" si="125"/>
        <v>3390.4079999999999</v>
      </c>
      <c r="CR255" s="39">
        <v>510</v>
      </c>
      <c r="CS255" s="39">
        <f t="shared" si="112"/>
        <v>4901.0999999999995</v>
      </c>
      <c r="CX255" s="101">
        <v>5.4320000000000004</v>
      </c>
      <c r="DB255" s="42">
        <v>1.4419999999999999</v>
      </c>
      <c r="DD255" s="160"/>
      <c r="DE255" s="163"/>
      <c r="DF255" s="43"/>
      <c r="DJ255" s="39">
        <v>0.69</v>
      </c>
      <c r="DK255" s="39">
        <f t="shared" si="113"/>
        <v>6.6308999999999987</v>
      </c>
      <c r="DL255" s="39">
        <f t="shared" si="114"/>
        <v>3.2756645999999994</v>
      </c>
      <c r="DV255" s="39">
        <v>65</v>
      </c>
      <c r="DW255" s="39">
        <f t="shared" si="115"/>
        <v>3.0857710000000003</v>
      </c>
      <c r="DX255" s="39">
        <v>49.8</v>
      </c>
      <c r="DY255" s="39">
        <f t="shared" si="116"/>
        <v>2.3641753199999993</v>
      </c>
    </row>
    <row r="256" spans="1:131" x14ac:dyDescent="0.2">
      <c r="A256" s="36">
        <v>1745</v>
      </c>
      <c r="B256" s="88">
        <v>9.61</v>
      </c>
      <c r="D256" s="101">
        <v>741.52</v>
      </c>
      <c r="E256" s="42">
        <v>106.11</v>
      </c>
      <c r="F256" s="43">
        <f t="shared" si="100"/>
        <v>1019.7171</v>
      </c>
      <c r="G256" s="39">
        <f t="shared" si="101"/>
        <v>278.19709999999998</v>
      </c>
      <c r="H256" s="54">
        <v>1302</v>
      </c>
      <c r="I256" s="119">
        <f t="shared" si="102"/>
        <v>362.21262419999994</v>
      </c>
      <c r="K256" s="132">
        <v>1192.48</v>
      </c>
      <c r="L256" s="39">
        <v>154</v>
      </c>
      <c r="M256" s="39">
        <f t="shared" si="120"/>
        <v>1479.9399999999998</v>
      </c>
      <c r="N256" s="39">
        <f t="shared" si="106"/>
        <v>287.45999999999981</v>
      </c>
      <c r="O256" s="44">
        <v>126</v>
      </c>
      <c r="P256" s="44">
        <f t="shared" si="107"/>
        <v>1210.8599999999999</v>
      </c>
      <c r="Q256" s="44">
        <f t="shared" si="108"/>
        <v>-18.379999999999882</v>
      </c>
      <c r="R256" s="54">
        <v>1545</v>
      </c>
      <c r="U256" s="133">
        <f t="shared" si="109"/>
        <v>444.12569999999971</v>
      </c>
      <c r="W256" s="93">
        <v>536</v>
      </c>
      <c r="X256" s="50">
        <v>0.19537087661745944</v>
      </c>
      <c r="Y256" s="50">
        <f t="shared" si="103"/>
        <v>570.12347731000546</v>
      </c>
      <c r="Z256" s="39">
        <f t="shared" si="104"/>
        <v>2743.5</v>
      </c>
      <c r="AA256" s="50">
        <v>0.16280418788877193</v>
      </c>
      <c r="AB256" s="50">
        <f t="shared" si="98"/>
        <v>446.65328947284581</v>
      </c>
      <c r="AP256" s="93">
        <v>482.45</v>
      </c>
      <c r="AQ256" s="50">
        <v>0.17585201385092036</v>
      </c>
      <c r="AR256" s="50">
        <v>482.45</v>
      </c>
      <c r="AS256" s="50">
        <f t="shared" si="105"/>
        <v>2743.5</v>
      </c>
      <c r="AT256" s="50">
        <v>0.12698726655324211</v>
      </c>
      <c r="AU256" s="39">
        <f t="shared" si="99"/>
        <v>348.38956578881971</v>
      </c>
      <c r="BI256" s="148">
        <v>1314</v>
      </c>
      <c r="BK256" s="152"/>
      <c r="BL256" s="93">
        <v>259.43400000000003</v>
      </c>
      <c r="BN256" s="39">
        <v>5.88</v>
      </c>
      <c r="BO256" s="39">
        <f t="shared" si="110"/>
        <v>56.506799999999998</v>
      </c>
      <c r="BQ256" s="39">
        <v>5.13</v>
      </c>
      <c r="BR256" s="39">
        <f t="shared" si="111"/>
        <v>49.299299999999995</v>
      </c>
      <c r="BX256" s="100"/>
      <c r="CB256" s="52"/>
      <c r="CC256" s="51">
        <v>0.20621458333333331</v>
      </c>
      <c r="CO256" s="39">
        <v>246</v>
      </c>
      <c r="CP256" s="39">
        <f t="shared" si="125"/>
        <v>2364.06</v>
      </c>
      <c r="CX256" s="101">
        <v>4.8719999999999999</v>
      </c>
      <c r="DB256" s="42">
        <v>1.3440000000000001</v>
      </c>
      <c r="DD256" s="160"/>
      <c r="DE256" s="163"/>
      <c r="DF256" s="43"/>
      <c r="DJ256" s="39">
        <v>0.5</v>
      </c>
      <c r="DK256" s="39">
        <f t="shared" si="113"/>
        <v>4.8049999999999997</v>
      </c>
      <c r="DL256" s="39">
        <f t="shared" si="114"/>
        <v>2.3736699999999997</v>
      </c>
      <c r="DV256" s="39">
        <v>65</v>
      </c>
      <c r="DW256" s="39">
        <f t="shared" si="115"/>
        <v>3.0857710000000003</v>
      </c>
      <c r="DX256" s="39">
        <v>44</v>
      </c>
      <c r="DY256" s="39">
        <f t="shared" si="116"/>
        <v>2.0888296</v>
      </c>
    </row>
    <row r="257" spans="1:129" x14ac:dyDescent="0.2">
      <c r="A257" s="36">
        <v>1746</v>
      </c>
      <c r="B257" s="88">
        <v>9.61</v>
      </c>
      <c r="D257" s="101">
        <v>910.08</v>
      </c>
      <c r="E257" s="42">
        <v>140.38</v>
      </c>
      <c r="F257" s="43">
        <f t="shared" si="100"/>
        <v>1349.0518</v>
      </c>
      <c r="G257" s="39">
        <f t="shared" si="101"/>
        <v>438.97179999999992</v>
      </c>
      <c r="H257" s="54">
        <v>2707</v>
      </c>
      <c r="I257" s="119">
        <f t="shared" si="102"/>
        <v>1188.2966625999998</v>
      </c>
      <c r="K257" s="132">
        <v>1396.62</v>
      </c>
      <c r="L257" s="39">
        <v>194.83</v>
      </c>
      <c r="M257" s="39">
        <f t="shared" si="120"/>
        <v>1872.3163</v>
      </c>
      <c r="N257" s="39">
        <f t="shared" si="106"/>
        <v>475.69630000000006</v>
      </c>
      <c r="R257" s="54">
        <v>1221</v>
      </c>
      <c r="U257" s="133">
        <f t="shared" si="109"/>
        <v>580.82518230000005</v>
      </c>
      <c r="W257" s="93">
        <v>731.52</v>
      </c>
      <c r="X257" s="50">
        <v>0.26663750683433568</v>
      </c>
      <c r="Y257" s="50">
        <f t="shared" si="103"/>
        <v>778.09090694368501</v>
      </c>
      <c r="Z257" s="39">
        <f t="shared" si="104"/>
        <v>2743.5</v>
      </c>
      <c r="AA257" s="50">
        <v>0.20350523486096492</v>
      </c>
      <c r="AB257" s="50">
        <f t="shared" si="98"/>
        <v>558.31661184105724</v>
      </c>
      <c r="AP257" s="93">
        <v>550.91999999999996</v>
      </c>
      <c r="AQ257" s="50">
        <v>0.20080918534718423</v>
      </c>
      <c r="AR257" s="50">
        <v>550.91999999999996</v>
      </c>
      <c r="AS257" s="50">
        <f t="shared" si="105"/>
        <v>2743.5</v>
      </c>
      <c r="AT257" s="50">
        <v>0.13675551782656842</v>
      </c>
      <c r="AU257" s="39">
        <f t="shared" si="99"/>
        <v>375.18876315719046</v>
      </c>
      <c r="BI257" s="148">
        <v>395</v>
      </c>
      <c r="BK257" s="152"/>
      <c r="BN257" s="39">
        <v>5.88</v>
      </c>
      <c r="BO257" s="39">
        <f t="shared" si="110"/>
        <v>56.506799999999998</v>
      </c>
      <c r="BQ257" s="39">
        <v>5.13</v>
      </c>
      <c r="BR257" s="39">
        <f t="shared" si="111"/>
        <v>49.299299999999995</v>
      </c>
      <c r="BX257" s="101">
        <v>105</v>
      </c>
      <c r="BY257" s="39">
        <f t="shared" si="119"/>
        <v>0.10096153846153846</v>
      </c>
      <c r="CB257" s="52"/>
      <c r="CC257" s="52"/>
      <c r="CD257" s="39">
        <v>163</v>
      </c>
      <c r="CE257" s="39">
        <f>CD257*B257</f>
        <v>1566.4299999999998</v>
      </c>
      <c r="CF257" s="39">
        <f>CE257/12000</f>
        <v>0.13053583333333332</v>
      </c>
      <c r="CG257" s="39">
        <f>BY257-CF257</f>
        <v>-2.9574294871794859E-2</v>
      </c>
      <c r="CO257" s="39">
        <v>246</v>
      </c>
      <c r="CP257" s="39">
        <f t="shared" si="125"/>
        <v>2364.06</v>
      </c>
      <c r="CR257" s="39">
        <v>480</v>
      </c>
      <c r="CS257" s="39">
        <f>CR257*B257</f>
        <v>4612.7999999999993</v>
      </c>
      <c r="CX257" s="101">
        <v>4.0659999999999998</v>
      </c>
      <c r="DB257" s="43"/>
      <c r="DD257" s="160"/>
      <c r="DE257" s="163"/>
      <c r="DF257" s="43"/>
      <c r="DJ257" s="39">
        <v>0.57999999999999996</v>
      </c>
      <c r="DK257" s="39">
        <f t="shared" si="113"/>
        <v>5.5737999999999994</v>
      </c>
      <c r="DL257" s="39">
        <f t="shared" si="114"/>
        <v>2.7534571999999997</v>
      </c>
      <c r="DV257" s="39">
        <v>50</v>
      </c>
      <c r="DW257" s="39">
        <f t="shared" si="115"/>
        <v>2.3736699999999997</v>
      </c>
      <c r="DX257" s="39">
        <v>32.5</v>
      </c>
      <c r="DY257" s="39">
        <f t="shared" si="116"/>
        <v>1.5428855000000001</v>
      </c>
    </row>
    <row r="258" spans="1:129" x14ac:dyDescent="0.2">
      <c r="A258" s="36">
        <v>1747</v>
      </c>
      <c r="B258" s="88">
        <v>9.61</v>
      </c>
      <c r="D258" s="101">
        <v>931.24</v>
      </c>
      <c r="E258" s="42">
        <v>152.47999999999999</v>
      </c>
      <c r="F258" s="43">
        <f t="shared" si="100"/>
        <v>1465.3327999999999</v>
      </c>
      <c r="G258" s="39">
        <f t="shared" si="101"/>
        <v>534.0927999999999</v>
      </c>
      <c r="H258" s="54">
        <v>4913</v>
      </c>
      <c r="I258" s="119">
        <f t="shared" si="102"/>
        <v>2623.9979263999994</v>
      </c>
      <c r="K258" s="132">
        <v>1355.62</v>
      </c>
      <c r="L258" s="39">
        <v>186.2</v>
      </c>
      <c r="M258" s="39">
        <f>L258*B258</f>
        <v>1789.3819999999998</v>
      </c>
      <c r="N258" s="39">
        <f t="shared" si="106"/>
        <v>433.76199999999994</v>
      </c>
      <c r="O258" s="44">
        <v>166.6</v>
      </c>
      <c r="P258" s="44">
        <f>O258*B258</f>
        <v>1601.0259999999998</v>
      </c>
      <c r="Q258" s="44">
        <f>K258-P258</f>
        <v>-245.40599999999995</v>
      </c>
      <c r="R258" s="54">
        <v>3705</v>
      </c>
      <c r="U258" s="133">
        <f t="shared" si="109"/>
        <v>1607.0882099999997</v>
      </c>
      <c r="W258" s="93">
        <v>650.96</v>
      </c>
      <c r="X258" s="50">
        <v>0.23727355567705488</v>
      </c>
      <c r="Y258" s="50">
        <f t="shared" si="103"/>
        <v>692.40219923455447</v>
      </c>
      <c r="Z258" s="39">
        <f t="shared" si="104"/>
        <v>2743.5</v>
      </c>
      <c r="AA258" s="50">
        <v>0.1107068477643649</v>
      </c>
      <c r="AB258" s="50">
        <f t="shared" si="98"/>
        <v>303.72423684153512</v>
      </c>
      <c r="AP258" s="93">
        <v>436.2</v>
      </c>
      <c r="AQ258" s="50">
        <v>0.15899398578458174</v>
      </c>
      <c r="AR258" s="50">
        <v>436.2</v>
      </c>
      <c r="AS258" s="50">
        <f t="shared" si="105"/>
        <v>2743.5</v>
      </c>
      <c r="AT258" s="50">
        <v>0.24583432371204558</v>
      </c>
      <c r="AU258" s="39">
        <f t="shared" si="99"/>
        <v>674.44646710399707</v>
      </c>
      <c r="BI258" s="148">
        <v>1046</v>
      </c>
      <c r="BK258" s="152"/>
      <c r="BN258" s="39">
        <v>5.88</v>
      </c>
      <c r="BO258" s="39">
        <f t="shared" si="110"/>
        <v>56.506799999999998</v>
      </c>
      <c r="BQ258" s="39">
        <v>5.13</v>
      </c>
      <c r="BR258" s="39">
        <f t="shared" si="111"/>
        <v>49.299299999999995</v>
      </c>
      <c r="BX258" s="100"/>
      <c r="CB258" s="52"/>
      <c r="CC258" s="51">
        <v>0.13053583333333332</v>
      </c>
      <c r="CD258" s="39">
        <v>187.5</v>
      </c>
      <c r="CE258" s="39">
        <f>CD258*B258</f>
        <v>1801.875</v>
      </c>
      <c r="CF258" s="39">
        <f>CE258/12000</f>
        <v>0.15015624999999999</v>
      </c>
      <c r="CH258" s="53">
        <f>CC258-CF258</f>
        <v>-1.9620416666666668E-2</v>
      </c>
      <c r="CO258" s="39">
        <v>353</v>
      </c>
      <c r="CP258" s="39">
        <f t="shared" si="125"/>
        <v>3392.33</v>
      </c>
      <c r="CR258" s="39">
        <v>525</v>
      </c>
      <c r="CS258" s="39">
        <f>CR258*B258</f>
        <v>5045.25</v>
      </c>
      <c r="CX258" s="101">
        <v>3.5350000000000001</v>
      </c>
      <c r="DB258" s="43"/>
      <c r="DD258" s="160"/>
      <c r="DE258" s="163"/>
      <c r="DF258" s="43"/>
      <c r="DJ258" s="39">
        <v>0.59</v>
      </c>
      <c r="DK258" s="39">
        <f t="shared" si="113"/>
        <v>5.6698999999999993</v>
      </c>
      <c r="DL258" s="39">
        <f t="shared" si="114"/>
        <v>2.8009305999999996</v>
      </c>
      <c r="DV258" s="39">
        <v>50</v>
      </c>
      <c r="DW258" s="39">
        <f t="shared" si="115"/>
        <v>2.3736699999999997</v>
      </c>
      <c r="DX258" s="39">
        <v>31</v>
      </c>
      <c r="DY258" s="39">
        <f t="shared" si="116"/>
        <v>1.4716753999999999</v>
      </c>
    </row>
    <row r="259" spans="1:129" x14ac:dyDescent="0.2">
      <c r="A259" s="36">
        <v>1748</v>
      </c>
      <c r="B259" s="88">
        <v>9.61</v>
      </c>
      <c r="D259" s="101">
        <v>790.48</v>
      </c>
      <c r="E259" s="42">
        <v>142.22999999999999</v>
      </c>
      <c r="F259" s="43">
        <f t="shared" si="100"/>
        <v>1366.8302999999999</v>
      </c>
      <c r="G259" s="39">
        <f t="shared" si="101"/>
        <v>576.35029999999983</v>
      </c>
      <c r="H259" s="54">
        <v>4722</v>
      </c>
      <c r="I259" s="119">
        <f t="shared" si="102"/>
        <v>2721.5261165999996</v>
      </c>
      <c r="K259" s="132">
        <v>1194.96</v>
      </c>
      <c r="L259" s="39">
        <v>186.55</v>
      </c>
      <c r="M259" s="39">
        <f>L259*B259</f>
        <v>1792.7455</v>
      </c>
      <c r="N259" s="39">
        <f t="shared" si="106"/>
        <v>597.78549999999996</v>
      </c>
      <c r="O259" s="44">
        <v>171.33</v>
      </c>
      <c r="P259" s="44">
        <f>O259*B259</f>
        <v>1646.4812999999999</v>
      </c>
      <c r="Q259" s="44">
        <f>K259-P259</f>
        <v>-451.52129999999988</v>
      </c>
      <c r="R259" s="54">
        <v>4138</v>
      </c>
      <c r="U259" s="133">
        <f t="shared" si="109"/>
        <v>2473.6363989999995</v>
      </c>
      <c r="W259" s="93">
        <v>594.82000000000005</v>
      </c>
      <c r="X259" s="50">
        <v>0.21681064333880082</v>
      </c>
      <c r="Y259" s="50">
        <f t="shared" si="103"/>
        <v>632.68814696555501</v>
      </c>
      <c r="Z259" s="39">
        <f t="shared" si="104"/>
        <v>2743.5</v>
      </c>
      <c r="AA259" s="50">
        <v>0.14163964346323157</v>
      </c>
      <c r="AB259" s="50">
        <f t="shared" si="98"/>
        <v>388.58836184137584</v>
      </c>
      <c r="AP259" s="93">
        <v>429.88</v>
      </c>
      <c r="AQ259" s="50">
        <v>0.15669035903043557</v>
      </c>
      <c r="AR259" s="50">
        <v>429.88</v>
      </c>
      <c r="AS259" s="50">
        <f t="shared" si="105"/>
        <v>2743.5</v>
      </c>
      <c r="AT259" s="50">
        <v>0.11396293152214035</v>
      </c>
      <c r="AU259" s="39">
        <f t="shared" si="99"/>
        <v>312.65730263099204</v>
      </c>
      <c r="BI259" s="148">
        <v>619</v>
      </c>
      <c r="BK259" s="152"/>
      <c r="BN259" s="39">
        <v>5.88</v>
      </c>
      <c r="BO259" s="39">
        <f t="shared" si="110"/>
        <v>56.506799999999998</v>
      </c>
      <c r="BQ259" s="39">
        <v>5.13</v>
      </c>
      <c r="BR259" s="39">
        <f t="shared" si="111"/>
        <v>49.299299999999995</v>
      </c>
      <c r="BX259" s="100"/>
      <c r="CB259" s="52"/>
      <c r="CC259" s="51">
        <v>0.15015624999999999</v>
      </c>
      <c r="CD259" s="39">
        <v>238.6</v>
      </c>
      <c r="CE259" s="39">
        <f>CD259*B259</f>
        <v>2292.9459999999999</v>
      </c>
      <c r="CF259" s="39">
        <f>CE259/12000</f>
        <v>0.19107883333333334</v>
      </c>
      <c r="CH259" s="53">
        <f>CC259-CF259</f>
        <v>-4.0922583333333346E-2</v>
      </c>
      <c r="CO259" s="39">
        <v>361.71</v>
      </c>
      <c r="CP259" s="39">
        <f t="shared" si="125"/>
        <v>3476.0330999999996</v>
      </c>
      <c r="CR259" s="39">
        <v>624</v>
      </c>
      <c r="CS259" s="39">
        <f>CR259*B259</f>
        <v>5996.6399999999994</v>
      </c>
      <c r="CX259" s="101">
        <v>4.532</v>
      </c>
      <c r="DB259" s="42">
        <v>1.339</v>
      </c>
      <c r="DD259" s="160"/>
      <c r="DE259" s="163"/>
      <c r="DF259" s="43"/>
      <c r="DJ259" s="39">
        <v>0.62</v>
      </c>
      <c r="DK259" s="39">
        <f t="shared" si="113"/>
        <v>5.9581999999999997</v>
      </c>
      <c r="DL259" s="39">
        <f t="shared" si="114"/>
        <v>2.9433507999999997</v>
      </c>
      <c r="DV259" s="39">
        <v>50</v>
      </c>
      <c r="DW259" s="39">
        <f t="shared" si="115"/>
        <v>2.3736699999999997</v>
      </c>
      <c r="DX259" s="39">
        <v>30</v>
      </c>
      <c r="DY259" s="39">
        <f t="shared" si="116"/>
        <v>1.4242019999999997</v>
      </c>
    </row>
    <row r="260" spans="1:129" x14ac:dyDescent="0.2">
      <c r="A260" s="36">
        <v>1749</v>
      </c>
      <c r="B260" s="88">
        <v>9.61</v>
      </c>
      <c r="D260" s="101">
        <v>750.1</v>
      </c>
      <c r="E260" s="42">
        <v>123.03</v>
      </c>
      <c r="F260" s="43">
        <f t="shared" si="100"/>
        <v>1182.3182999999999</v>
      </c>
      <c r="G260" s="39">
        <f t="shared" si="101"/>
        <v>432.21829999999989</v>
      </c>
      <c r="H260" s="54">
        <v>10864</v>
      </c>
      <c r="I260" s="119">
        <f t="shared" si="102"/>
        <v>4695.619611199998</v>
      </c>
      <c r="K260" s="132">
        <v>1357.15</v>
      </c>
      <c r="R260" s="54">
        <v>8425</v>
      </c>
      <c r="W260" s="93">
        <v>594.96</v>
      </c>
      <c r="X260" s="50">
        <v>0.21686167304538001</v>
      </c>
      <c r="Y260" s="50">
        <f t="shared" si="103"/>
        <v>632.83705981410606</v>
      </c>
      <c r="Z260" s="39">
        <f t="shared" si="104"/>
        <v>2743.5</v>
      </c>
      <c r="AA260" s="50">
        <v>0.10907880588547719</v>
      </c>
      <c r="AB260" s="50">
        <f t="shared" si="98"/>
        <v>299.25770394680666</v>
      </c>
      <c r="AP260" s="93">
        <v>442.78</v>
      </c>
      <c r="AQ260" s="50">
        <v>0.16139238199380351</v>
      </c>
      <c r="AR260" s="50">
        <v>442.78</v>
      </c>
      <c r="AS260" s="50">
        <f t="shared" si="105"/>
        <v>2743.5</v>
      </c>
      <c r="AT260" s="50">
        <v>9.1170345217712279E-2</v>
      </c>
      <c r="AU260" s="39">
        <f t="shared" si="99"/>
        <v>250.12584210479363</v>
      </c>
      <c r="BI260" s="148">
        <v>1368</v>
      </c>
      <c r="BK260" s="152"/>
      <c r="BX260" s="100"/>
      <c r="CB260" s="52"/>
      <c r="CC260" s="51">
        <v>0.19107883333333334</v>
      </c>
      <c r="CX260" s="101">
        <v>5.556</v>
      </c>
      <c r="DB260" s="43"/>
      <c r="DD260" s="160"/>
      <c r="DE260" s="163"/>
      <c r="DF260" s="43"/>
      <c r="DR260" s="39">
        <v>9.6850000000000005</v>
      </c>
      <c r="DS260" s="39">
        <f>DR260*0.4356</f>
        <v>4.2187859999999997</v>
      </c>
      <c r="DV260" s="39">
        <v>50</v>
      </c>
      <c r="DW260" s="39">
        <f t="shared" si="115"/>
        <v>2.3736699999999997</v>
      </c>
    </row>
    <row r="261" spans="1:129" x14ac:dyDescent="0.2">
      <c r="A261" s="36">
        <v>1750</v>
      </c>
      <c r="B261" s="88">
        <v>9.61</v>
      </c>
      <c r="D261" s="101">
        <v>576.62</v>
      </c>
      <c r="E261" s="42">
        <v>104.53</v>
      </c>
      <c r="F261" s="43">
        <f t="shared" si="100"/>
        <v>1004.5332999999999</v>
      </c>
      <c r="G261" s="39">
        <f t="shared" si="101"/>
        <v>427.91329999999994</v>
      </c>
      <c r="H261" s="54">
        <v>17716</v>
      </c>
      <c r="I261" s="119">
        <f t="shared" si="102"/>
        <v>7580.9120227999983</v>
      </c>
      <c r="K261" s="132">
        <v>1167.82</v>
      </c>
      <c r="L261" s="39">
        <v>172.03</v>
      </c>
      <c r="M261" s="39">
        <f>L261*B261</f>
        <v>1653.2083</v>
      </c>
      <c r="N261" s="39">
        <f t="shared" ref="N261:N269" si="126">M261-K261</f>
        <v>485.38830000000007</v>
      </c>
      <c r="O261" s="44">
        <v>158.11000000000001</v>
      </c>
      <c r="P261" s="44">
        <f t="shared" ref="P261:P269" si="127">O261*B261</f>
        <v>1519.4371000000001</v>
      </c>
      <c r="Q261" s="44">
        <f t="shared" ref="Q261:Q269" si="128">K261-P261</f>
        <v>-351.61710000000016</v>
      </c>
      <c r="R261" s="54">
        <v>6461</v>
      </c>
      <c r="U261" s="133">
        <f t="shared" ref="U261:U269" si="129">(R261*N261)/1000</f>
        <v>3136.0938063000003</v>
      </c>
      <c r="W261" s="93">
        <v>417.4</v>
      </c>
      <c r="X261" s="50">
        <v>0.15214142518680518</v>
      </c>
      <c r="Y261" s="50">
        <f t="shared" si="103"/>
        <v>443.9730213231274</v>
      </c>
      <c r="Z261" s="39">
        <f t="shared" si="104"/>
        <v>2743.5</v>
      </c>
      <c r="AA261" s="50">
        <v>9.1170345217712279E-2</v>
      </c>
      <c r="AB261" s="50">
        <f t="shared" si="98"/>
        <v>250.12584210479363</v>
      </c>
      <c r="AP261" s="93">
        <v>506.66</v>
      </c>
      <c r="AQ261" s="50">
        <v>0.18467650811007838</v>
      </c>
      <c r="AR261" s="50">
        <v>506.66</v>
      </c>
      <c r="AS261" s="50">
        <f t="shared" si="105"/>
        <v>2743.5</v>
      </c>
      <c r="AT261" s="50">
        <v>6.1865591397733337E-2</v>
      </c>
      <c r="AU261" s="39">
        <f t="shared" si="99"/>
        <v>169.72824999968142</v>
      </c>
      <c r="BI261" s="148">
        <v>3925</v>
      </c>
      <c r="BK261" s="152"/>
      <c r="BN261" s="39">
        <v>6.8</v>
      </c>
      <c r="BO261" s="39">
        <f t="shared" ref="BO261:BO288" si="130">BN261*B261</f>
        <v>65.347999999999999</v>
      </c>
      <c r="BQ261" s="39">
        <v>6.75</v>
      </c>
      <c r="BR261" s="39">
        <f t="shared" ref="BR261:BR300" si="131">BQ261*B261</f>
        <v>64.867499999999993</v>
      </c>
      <c r="BX261" s="100"/>
      <c r="CB261" s="52"/>
      <c r="CC261" s="52"/>
      <c r="CD261" s="39">
        <v>247.14</v>
      </c>
      <c r="CE261" s="39">
        <f t="shared" ref="CE261:CE269" si="132">CD261*B261</f>
        <v>2375.0153999999998</v>
      </c>
      <c r="CF261" s="39">
        <f t="shared" ref="CF261:CF269" si="133">CE261/12000</f>
        <v>0.19791794999999998</v>
      </c>
      <c r="CO261" s="39">
        <v>242</v>
      </c>
      <c r="CP261" s="39">
        <f t="shared" ref="CP261:CP267" si="134">CO261*B261</f>
        <v>2325.62</v>
      </c>
      <c r="CR261" s="39">
        <v>480</v>
      </c>
      <c r="CS261" s="39">
        <f t="shared" ref="CS261:CS269" si="135">CR261*B261</f>
        <v>4612.7999999999993</v>
      </c>
      <c r="CX261" s="101">
        <v>4.9509999999999996</v>
      </c>
      <c r="DB261" s="43"/>
      <c r="DD261" s="160"/>
      <c r="DE261" s="163"/>
      <c r="DF261" s="43"/>
      <c r="DJ261" s="39">
        <v>0.53</v>
      </c>
      <c r="DK261" s="39">
        <f t="shared" ref="DK261:DK269" si="136">DJ261*B261</f>
        <v>5.0933000000000002</v>
      </c>
      <c r="DL261" s="39">
        <f t="shared" ref="DL261:DL269" si="137">DK261*0.494</f>
        <v>2.5160901999999998</v>
      </c>
      <c r="DV261" s="39">
        <v>50</v>
      </c>
      <c r="DW261" s="39">
        <f t="shared" si="115"/>
        <v>2.3736699999999997</v>
      </c>
      <c r="DX261" s="39">
        <v>32.130000000000003</v>
      </c>
      <c r="DY261" s="39">
        <f>((DX261*B261)/100)*0.494</f>
        <v>1.5253203419999999</v>
      </c>
    </row>
    <row r="262" spans="1:129" x14ac:dyDescent="0.2">
      <c r="A262" s="36">
        <v>1751</v>
      </c>
      <c r="B262" s="88">
        <v>9.61</v>
      </c>
      <c r="D262" s="101">
        <v>598.28</v>
      </c>
      <c r="E262" s="42">
        <v>102.53</v>
      </c>
      <c r="F262" s="43">
        <f t="shared" si="100"/>
        <v>985.31329999999991</v>
      </c>
      <c r="G262" s="39">
        <f t="shared" si="101"/>
        <v>387.03329999999994</v>
      </c>
      <c r="H262" s="54">
        <v>30933</v>
      </c>
      <c r="I262" s="119">
        <f t="shared" si="102"/>
        <v>11972.101068899998</v>
      </c>
      <c r="K262" s="132">
        <v>1112.6199999999999</v>
      </c>
      <c r="L262" s="39">
        <v>173.04</v>
      </c>
      <c r="M262" s="39">
        <f t="shared" ref="M262:M319" si="138">L262*B262</f>
        <v>1662.9143999999999</v>
      </c>
      <c r="N262" s="39">
        <f t="shared" si="126"/>
        <v>550.2944</v>
      </c>
      <c r="O262" s="44">
        <v>163.66</v>
      </c>
      <c r="P262" s="44">
        <f t="shared" si="127"/>
        <v>1572.7725999999998</v>
      </c>
      <c r="Q262" s="44">
        <f t="shared" si="128"/>
        <v>-460.15259999999989</v>
      </c>
      <c r="R262" s="54">
        <v>13272</v>
      </c>
      <c r="U262" s="133">
        <f t="shared" si="129"/>
        <v>7303.5072768</v>
      </c>
      <c r="W262" s="93">
        <v>451.68</v>
      </c>
      <c r="X262" s="50">
        <v>0.16463641334062329</v>
      </c>
      <c r="Y262" s="50">
        <f t="shared" si="103"/>
        <v>480.43539595407321</v>
      </c>
      <c r="Z262" s="39">
        <f t="shared" si="104"/>
        <v>2743.5</v>
      </c>
      <c r="AA262" s="50">
        <v>0.13675551782656842</v>
      </c>
      <c r="AB262" s="50">
        <f t="shared" si="98"/>
        <v>375.18876315719046</v>
      </c>
      <c r="AP262" s="93">
        <v>351.17</v>
      </c>
      <c r="AQ262" s="50">
        <v>0.12800072899580828</v>
      </c>
      <c r="AR262" s="50">
        <v>351.17</v>
      </c>
      <c r="AS262" s="50">
        <f t="shared" si="105"/>
        <v>2743.5</v>
      </c>
      <c r="AT262" s="50">
        <v>0.10907880588547719</v>
      </c>
      <c r="AU262" s="39">
        <f t="shared" si="99"/>
        <v>299.25770394680666</v>
      </c>
      <c r="BI262" s="148">
        <v>2387</v>
      </c>
      <c r="BK262" s="152"/>
      <c r="BN262" s="39">
        <v>7.75</v>
      </c>
      <c r="BO262" s="39">
        <f t="shared" si="130"/>
        <v>74.477499999999992</v>
      </c>
      <c r="BQ262" s="39">
        <v>7.25</v>
      </c>
      <c r="BR262" s="39">
        <f t="shared" si="131"/>
        <v>69.672499999999999</v>
      </c>
      <c r="BX262" s="100"/>
      <c r="CB262" s="52"/>
      <c r="CC262" s="51">
        <v>0.19791794999999998</v>
      </c>
      <c r="CD262" s="39">
        <v>205.6</v>
      </c>
      <c r="CE262" s="39">
        <f t="shared" si="132"/>
        <v>1975.8159999999998</v>
      </c>
      <c r="CF262" s="39">
        <f t="shared" si="133"/>
        <v>0.16465133333333332</v>
      </c>
      <c r="CH262" s="53">
        <f t="shared" ref="CH262:CH269" si="139">CC262-CF262</f>
        <v>3.3266616666666665E-2</v>
      </c>
      <c r="CO262" s="39">
        <v>238.13</v>
      </c>
      <c r="CP262" s="39">
        <f t="shared" si="134"/>
        <v>2288.4292999999998</v>
      </c>
      <c r="CR262" s="39">
        <v>480</v>
      </c>
      <c r="CS262" s="39">
        <f t="shared" si="135"/>
        <v>4612.7999999999993</v>
      </c>
      <c r="CX262" s="101">
        <v>4.95</v>
      </c>
      <c r="DB262" s="43"/>
      <c r="DD262" s="160"/>
      <c r="DE262" s="163"/>
      <c r="DF262" s="43"/>
      <c r="DJ262" s="39">
        <v>0.49</v>
      </c>
      <c r="DK262" s="39">
        <f t="shared" si="136"/>
        <v>4.7088999999999999</v>
      </c>
      <c r="DL262" s="39">
        <f t="shared" si="137"/>
        <v>2.3261965999999998</v>
      </c>
      <c r="DR262" s="39">
        <v>9.86</v>
      </c>
      <c r="DS262" s="39">
        <f>DR262*0.4356</f>
        <v>4.2950159999999995</v>
      </c>
      <c r="DV262" s="39">
        <v>50</v>
      </c>
      <c r="DW262" s="39">
        <f t="shared" si="115"/>
        <v>2.3736699999999997</v>
      </c>
      <c r="DX262" s="39">
        <v>27.5</v>
      </c>
      <c r="DY262" s="39">
        <f>((DX262*B262)/100)*0.494</f>
        <v>1.3055185</v>
      </c>
    </row>
    <row r="263" spans="1:129" x14ac:dyDescent="0.2">
      <c r="A263" s="36">
        <v>1752</v>
      </c>
      <c r="B263" s="88">
        <v>9.61</v>
      </c>
      <c r="D263" s="101">
        <v>672.27</v>
      </c>
      <c r="E263" s="42">
        <v>113.17</v>
      </c>
      <c r="F263" s="43">
        <f t="shared" si="100"/>
        <v>1087.5636999999999</v>
      </c>
      <c r="G263" s="39">
        <f t="shared" si="101"/>
        <v>415.29369999999994</v>
      </c>
      <c r="H263" s="54">
        <v>27786</v>
      </c>
      <c r="I263" s="119">
        <f t="shared" si="102"/>
        <v>11539.350748199999</v>
      </c>
      <c r="K263" s="132">
        <v>1231.96</v>
      </c>
      <c r="L263" s="39">
        <v>169.4</v>
      </c>
      <c r="M263" s="39">
        <f t="shared" si="138"/>
        <v>1627.934</v>
      </c>
      <c r="N263" s="39">
        <f t="shared" si="126"/>
        <v>395.97399999999993</v>
      </c>
      <c r="O263" s="44">
        <v>164.5</v>
      </c>
      <c r="P263" s="44">
        <f t="shared" si="127"/>
        <v>1580.8449999999998</v>
      </c>
      <c r="Q263" s="44">
        <f t="shared" si="128"/>
        <v>-348.88499999999976</v>
      </c>
      <c r="R263" s="54">
        <v>15631</v>
      </c>
      <c r="U263" s="133">
        <f t="shared" si="129"/>
        <v>6189.4695939999983</v>
      </c>
      <c r="W263" s="93">
        <v>507.85</v>
      </c>
      <c r="X263" s="50">
        <v>0.18511026061600147</v>
      </c>
      <c r="Y263" s="50">
        <f t="shared" si="103"/>
        <v>540.1813581191908</v>
      </c>
      <c r="Z263" s="39">
        <f t="shared" si="104"/>
        <v>2743.5</v>
      </c>
      <c r="AA263" s="50">
        <v>0.18234069043542456</v>
      </c>
      <c r="AB263" s="50">
        <f t="shared" si="98"/>
        <v>500.25168420958727</v>
      </c>
      <c r="AP263" s="93">
        <v>377.19</v>
      </c>
      <c r="AQ263" s="50">
        <v>0.13748496446145433</v>
      </c>
      <c r="AR263" s="50">
        <v>377.19</v>
      </c>
      <c r="AS263" s="50">
        <f t="shared" si="105"/>
        <v>2743.5000000000005</v>
      </c>
      <c r="AT263" s="50">
        <v>0.10907880588547719</v>
      </c>
      <c r="AU263" s="39">
        <f t="shared" si="99"/>
        <v>299.25770394680666</v>
      </c>
      <c r="BI263" s="148">
        <v>3249</v>
      </c>
      <c r="BK263" s="152"/>
      <c r="BN263" s="39">
        <v>7.75</v>
      </c>
      <c r="BO263" s="39">
        <f t="shared" si="130"/>
        <v>74.477499999999992</v>
      </c>
      <c r="BQ263" s="39">
        <v>7.25</v>
      </c>
      <c r="BR263" s="39">
        <f t="shared" si="131"/>
        <v>69.672499999999999</v>
      </c>
      <c r="BX263" s="100"/>
      <c r="CB263" s="52"/>
      <c r="CC263" s="51">
        <v>0.16465133333333332</v>
      </c>
      <c r="CD263" s="39">
        <v>160</v>
      </c>
      <c r="CE263" s="39">
        <f t="shared" si="132"/>
        <v>1537.6</v>
      </c>
      <c r="CF263" s="39">
        <f t="shared" si="133"/>
        <v>0.12813333333333332</v>
      </c>
      <c r="CH263" s="53">
        <f t="shared" si="139"/>
        <v>3.6517999999999995E-2</v>
      </c>
      <c r="CO263" s="39">
        <v>269.25</v>
      </c>
      <c r="CP263" s="39">
        <f t="shared" si="134"/>
        <v>2587.4924999999998</v>
      </c>
      <c r="CR263" s="39">
        <v>480</v>
      </c>
      <c r="CS263" s="39">
        <f t="shared" si="135"/>
        <v>4612.7999999999993</v>
      </c>
      <c r="CX263" s="101">
        <v>4.8499999999999996</v>
      </c>
      <c r="DB263" s="43"/>
      <c r="DD263" s="160"/>
      <c r="DE263" s="163"/>
      <c r="DF263" s="43"/>
      <c r="DJ263" s="39">
        <v>0.48</v>
      </c>
      <c r="DK263" s="39">
        <f t="shared" si="136"/>
        <v>4.6127999999999991</v>
      </c>
      <c r="DL263" s="39">
        <f t="shared" si="137"/>
        <v>2.2787231999999995</v>
      </c>
      <c r="DV263" s="39">
        <v>47.5</v>
      </c>
      <c r="DW263" s="39">
        <f t="shared" si="115"/>
        <v>2.2549865000000002</v>
      </c>
      <c r="DX263" s="39">
        <v>26</v>
      </c>
      <c r="DY263" s="39">
        <f>((DX263*B263)/100)*0.494</f>
        <v>1.2343083999999998</v>
      </c>
    </row>
    <row r="264" spans="1:129" x14ac:dyDescent="0.2">
      <c r="A264" s="36">
        <v>1753</v>
      </c>
      <c r="B264" s="88">
        <v>9.61</v>
      </c>
      <c r="D264" s="101">
        <v>592.25</v>
      </c>
      <c r="E264" s="42">
        <v>104.18</v>
      </c>
      <c r="F264" s="43">
        <f t="shared" si="100"/>
        <v>1001.1698</v>
      </c>
      <c r="G264" s="39">
        <f t="shared" si="101"/>
        <v>408.91980000000001</v>
      </c>
      <c r="H264" s="54">
        <v>14088</v>
      </c>
      <c r="I264" s="119">
        <f t="shared" si="102"/>
        <v>5760.8621424000003</v>
      </c>
      <c r="K264" s="132">
        <v>1165.2</v>
      </c>
      <c r="L264" s="39">
        <v>157.15</v>
      </c>
      <c r="M264" s="39">
        <f t="shared" si="138"/>
        <v>1510.2114999999999</v>
      </c>
      <c r="N264" s="39">
        <f t="shared" si="126"/>
        <v>345.01149999999984</v>
      </c>
      <c r="O264" s="44">
        <v>147.31</v>
      </c>
      <c r="P264" s="44">
        <f t="shared" si="127"/>
        <v>1415.6490999999999</v>
      </c>
      <c r="Q264" s="44">
        <f t="shared" si="128"/>
        <v>-250.44909999999982</v>
      </c>
      <c r="R264" s="54">
        <v>10731</v>
      </c>
      <c r="U264" s="133">
        <f t="shared" si="129"/>
        <v>3702.3184064999982</v>
      </c>
      <c r="W264" s="93">
        <v>541.14</v>
      </c>
      <c r="X264" s="50">
        <v>0.19724439584472389</v>
      </c>
      <c r="Y264" s="50">
        <f t="shared" si="103"/>
        <v>575.59070617823943</v>
      </c>
      <c r="Z264" s="39">
        <f t="shared" si="104"/>
        <v>2743.5</v>
      </c>
      <c r="AA264" s="50">
        <v>0.12861530843212982</v>
      </c>
      <c r="AB264" s="50">
        <f t="shared" si="98"/>
        <v>352.85609868354817</v>
      </c>
      <c r="AP264" s="93">
        <v>409.47</v>
      </c>
      <c r="AQ264" s="50">
        <v>0.14925095680699837</v>
      </c>
      <c r="AR264" s="50">
        <v>409.47</v>
      </c>
      <c r="AS264" s="50">
        <f t="shared" si="105"/>
        <v>2743.5</v>
      </c>
      <c r="AT264" s="50">
        <v>9.7682512733263158E-2</v>
      </c>
      <c r="AU264" s="39">
        <f t="shared" si="99"/>
        <v>267.9919736837075</v>
      </c>
      <c r="BI264" s="148">
        <v>2814</v>
      </c>
      <c r="BK264" s="152"/>
      <c r="BL264" s="93">
        <v>197.47200000000001</v>
      </c>
      <c r="BN264" s="39">
        <v>7.54</v>
      </c>
      <c r="BO264" s="39">
        <f t="shared" si="130"/>
        <v>72.459400000000002</v>
      </c>
      <c r="BQ264" s="39">
        <v>7.18</v>
      </c>
      <c r="BR264" s="39">
        <f t="shared" si="131"/>
        <v>68.999799999999993</v>
      </c>
      <c r="BX264" s="100"/>
      <c r="CB264" s="52"/>
      <c r="CC264" s="51">
        <v>0.12813333333333332</v>
      </c>
      <c r="CD264" s="39">
        <v>167.5</v>
      </c>
      <c r="CE264" s="39">
        <f t="shared" si="132"/>
        <v>1609.675</v>
      </c>
      <c r="CF264" s="39">
        <f t="shared" si="133"/>
        <v>0.13413958333333334</v>
      </c>
      <c r="CH264" s="53">
        <f t="shared" si="139"/>
        <v>-6.0062500000000185E-3</v>
      </c>
      <c r="CO264" s="39">
        <v>267.75</v>
      </c>
      <c r="CP264" s="39">
        <f t="shared" si="134"/>
        <v>2573.0774999999999</v>
      </c>
      <c r="CR264" s="39">
        <v>480</v>
      </c>
      <c r="CS264" s="39">
        <f t="shared" si="135"/>
        <v>4612.7999999999993</v>
      </c>
      <c r="CX264" s="101">
        <v>3.927</v>
      </c>
      <c r="DB264" s="43"/>
      <c r="DD264" s="160"/>
      <c r="DE264" s="163"/>
      <c r="DF264" s="43"/>
      <c r="DJ264" s="39">
        <v>0.48</v>
      </c>
      <c r="DK264" s="39">
        <f t="shared" si="136"/>
        <v>4.6127999999999991</v>
      </c>
      <c r="DL264" s="39">
        <f t="shared" si="137"/>
        <v>2.2787231999999995</v>
      </c>
      <c r="DV264" s="39">
        <v>45</v>
      </c>
      <c r="DW264" s="39">
        <f t="shared" si="115"/>
        <v>2.1363029999999998</v>
      </c>
      <c r="DX264" s="39">
        <v>24.5</v>
      </c>
      <c r="DY264" s="39">
        <f>((DX264*B264)/100)*0.494</f>
        <v>1.1630982999999999</v>
      </c>
    </row>
    <row r="265" spans="1:129" x14ac:dyDescent="0.2">
      <c r="A265" s="36">
        <v>1754</v>
      </c>
      <c r="B265" s="88">
        <v>9.61</v>
      </c>
      <c r="D265" s="101">
        <v>592.13</v>
      </c>
      <c r="E265" s="42">
        <v>100.63</v>
      </c>
      <c r="F265" s="43">
        <f t="shared" si="100"/>
        <v>967.0542999999999</v>
      </c>
      <c r="G265" s="39">
        <f t="shared" si="101"/>
        <v>374.9242999999999</v>
      </c>
      <c r="H265" s="54">
        <v>11566</v>
      </c>
      <c r="I265" s="119">
        <f t="shared" si="102"/>
        <v>4336.3744537999992</v>
      </c>
      <c r="K265" s="132">
        <v>1046.45</v>
      </c>
      <c r="L265" s="39">
        <v>135.19</v>
      </c>
      <c r="M265" s="39">
        <f t="shared" si="138"/>
        <v>1299.1759</v>
      </c>
      <c r="N265" s="39">
        <f t="shared" si="126"/>
        <v>252.72589999999991</v>
      </c>
      <c r="O265" s="44">
        <v>127.75</v>
      </c>
      <c r="P265" s="44">
        <f t="shared" si="127"/>
        <v>1227.6775</v>
      </c>
      <c r="Q265" s="44">
        <f t="shared" si="128"/>
        <v>-181.22749999999996</v>
      </c>
      <c r="R265" s="54">
        <v>8855</v>
      </c>
      <c r="U265" s="133">
        <f t="shared" si="129"/>
        <v>2237.8878444999991</v>
      </c>
      <c r="W265" s="93">
        <v>498.39</v>
      </c>
      <c r="X265" s="50">
        <v>0.18166211044286495</v>
      </c>
      <c r="Y265" s="50">
        <f t="shared" si="103"/>
        <v>530.11910420995082</v>
      </c>
      <c r="Z265" s="39">
        <f t="shared" si="104"/>
        <v>2743.5</v>
      </c>
      <c r="AA265" s="50">
        <v>0.13187139218990526</v>
      </c>
      <c r="AB265" s="50">
        <f t="shared" si="98"/>
        <v>361.78916447300509</v>
      </c>
      <c r="AP265" s="93">
        <v>365.63</v>
      </c>
      <c r="AQ265" s="50">
        <v>0.13327136868963002</v>
      </c>
      <c r="AR265" s="50">
        <v>365.63</v>
      </c>
      <c r="AS265" s="50">
        <f t="shared" si="105"/>
        <v>2743.5000000000005</v>
      </c>
      <c r="AT265" s="50">
        <v>9.1170345217712279E-2</v>
      </c>
      <c r="AU265" s="39">
        <f t="shared" si="99"/>
        <v>250.12584210479363</v>
      </c>
      <c r="BI265" s="148">
        <v>3132</v>
      </c>
      <c r="BK265" s="152"/>
      <c r="BN265" s="39">
        <v>7.38</v>
      </c>
      <c r="BO265" s="39">
        <f t="shared" si="130"/>
        <v>70.92179999999999</v>
      </c>
      <c r="BQ265" s="39">
        <v>7.13</v>
      </c>
      <c r="BR265" s="39">
        <f t="shared" si="131"/>
        <v>68.519300000000001</v>
      </c>
      <c r="BX265" s="101">
        <v>78.81</v>
      </c>
      <c r="BY265" s="39">
        <f t="shared" ref="BY265:BY303" si="140">BX265/1040</f>
        <v>7.5778846153846155E-2</v>
      </c>
      <c r="CB265" s="52"/>
      <c r="CC265" s="51">
        <v>0.13413958333333334</v>
      </c>
      <c r="CD265" s="39">
        <v>233.67</v>
      </c>
      <c r="CE265" s="39">
        <f t="shared" si="132"/>
        <v>2245.5686999999998</v>
      </c>
      <c r="CF265" s="39">
        <f t="shared" si="133"/>
        <v>0.187130725</v>
      </c>
      <c r="CG265" s="39">
        <f>BY265-CF265</f>
        <v>-0.11135187884615384</v>
      </c>
      <c r="CH265" s="53">
        <f t="shared" si="139"/>
        <v>-5.2991141666666658E-2</v>
      </c>
      <c r="CO265" s="39">
        <v>213.38</v>
      </c>
      <c r="CP265" s="39">
        <f t="shared" si="134"/>
        <v>2050.5817999999999</v>
      </c>
      <c r="CR265" s="39">
        <v>480</v>
      </c>
      <c r="CS265" s="39">
        <f t="shared" si="135"/>
        <v>4612.7999999999993</v>
      </c>
      <c r="CX265" s="101">
        <v>4.4400000000000004</v>
      </c>
      <c r="DB265" s="43"/>
      <c r="DD265" s="160"/>
      <c r="DE265" s="163"/>
      <c r="DF265" s="43"/>
      <c r="DJ265" s="39">
        <v>0.55000000000000004</v>
      </c>
      <c r="DK265" s="39">
        <f t="shared" si="136"/>
        <v>5.2854999999999999</v>
      </c>
      <c r="DL265" s="39">
        <f t="shared" si="137"/>
        <v>2.6110370000000001</v>
      </c>
      <c r="DV265" s="39">
        <v>45</v>
      </c>
      <c r="DW265" s="39">
        <f t="shared" si="115"/>
        <v>2.1363029999999998</v>
      </c>
    </row>
    <row r="266" spans="1:129" x14ac:dyDescent="0.2">
      <c r="A266" s="36">
        <v>1755</v>
      </c>
      <c r="B266" s="88">
        <v>9.61</v>
      </c>
      <c r="D266" s="101">
        <v>693.89</v>
      </c>
      <c r="E266" s="42">
        <v>107.68</v>
      </c>
      <c r="F266" s="43">
        <f t="shared" si="100"/>
        <v>1034.8048000000001</v>
      </c>
      <c r="G266" s="39">
        <f t="shared" si="101"/>
        <v>340.91480000000013</v>
      </c>
      <c r="H266" s="54">
        <v>7012</v>
      </c>
      <c r="I266" s="119">
        <f t="shared" si="102"/>
        <v>2390.4945776000009</v>
      </c>
      <c r="K266" s="132">
        <v>1031.1500000000001</v>
      </c>
      <c r="L266" s="39">
        <v>135.88</v>
      </c>
      <c r="M266" s="39">
        <f t="shared" si="138"/>
        <v>1305.8067999999998</v>
      </c>
      <c r="N266" s="39">
        <f t="shared" si="126"/>
        <v>274.65679999999975</v>
      </c>
      <c r="O266" s="44">
        <v>127.17</v>
      </c>
      <c r="P266" s="44">
        <f t="shared" si="127"/>
        <v>1222.1036999999999</v>
      </c>
      <c r="Q266" s="44">
        <f t="shared" si="128"/>
        <v>-190.9536999999998</v>
      </c>
      <c r="R266" s="54">
        <v>6819</v>
      </c>
      <c r="U266" s="133">
        <f t="shared" si="129"/>
        <v>1872.8847191999982</v>
      </c>
      <c r="W266" s="93">
        <v>519.48</v>
      </c>
      <c r="X266" s="50">
        <v>0.18934937124111537</v>
      </c>
      <c r="Y266" s="50">
        <f t="shared" si="103"/>
        <v>552.55176118097324</v>
      </c>
      <c r="Z266" s="39">
        <f t="shared" si="104"/>
        <v>2743.5</v>
      </c>
      <c r="AA266" s="50">
        <v>0.1855967741932</v>
      </c>
      <c r="AB266" s="50">
        <f t="shared" si="98"/>
        <v>509.18474999904419</v>
      </c>
      <c r="AP266" s="93">
        <v>405.8</v>
      </c>
      <c r="AQ266" s="50">
        <v>0.14791324949881537</v>
      </c>
      <c r="AR266" s="50">
        <v>405.8</v>
      </c>
      <c r="AS266" s="50">
        <f t="shared" si="105"/>
        <v>2743.5</v>
      </c>
      <c r="AT266" s="50">
        <v>0.15466397849433333</v>
      </c>
      <c r="AU266" s="39">
        <f t="shared" si="99"/>
        <v>424.32062499920352</v>
      </c>
      <c r="BI266" s="148">
        <v>697</v>
      </c>
      <c r="BK266" s="152"/>
      <c r="BN266" s="39">
        <v>7.26</v>
      </c>
      <c r="BO266" s="39">
        <f t="shared" si="130"/>
        <v>69.768599999999992</v>
      </c>
      <c r="BQ266" s="39">
        <v>7.24</v>
      </c>
      <c r="BR266" s="39">
        <f t="shared" si="131"/>
        <v>69.576399999999992</v>
      </c>
      <c r="BX266" s="100"/>
      <c r="CB266" s="52"/>
      <c r="CC266" s="51">
        <v>0.187130725</v>
      </c>
      <c r="CD266" s="39">
        <v>161.5</v>
      </c>
      <c r="CE266" s="39">
        <f t="shared" si="132"/>
        <v>1552.0149999999999</v>
      </c>
      <c r="CF266" s="39">
        <f t="shared" si="133"/>
        <v>0.12933458333333334</v>
      </c>
      <c r="CH266" s="53">
        <f t="shared" si="139"/>
        <v>5.7796141666666662E-2</v>
      </c>
      <c r="CO266" s="39">
        <v>282.25</v>
      </c>
      <c r="CP266" s="39">
        <f t="shared" si="134"/>
        <v>2712.4224999999997</v>
      </c>
      <c r="CR266" s="39">
        <v>480</v>
      </c>
      <c r="CS266" s="39">
        <f t="shared" si="135"/>
        <v>4612.7999999999993</v>
      </c>
      <c r="CX266" s="101">
        <v>4.7249999999999996</v>
      </c>
      <c r="DB266" s="43"/>
      <c r="DD266" s="160"/>
      <c r="DE266" s="163"/>
      <c r="DF266" s="43"/>
      <c r="DJ266" s="39">
        <v>0.64</v>
      </c>
      <c r="DK266" s="39">
        <f t="shared" si="136"/>
        <v>6.1503999999999994</v>
      </c>
      <c r="DL266" s="39">
        <f t="shared" si="137"/>
        <v>3.0382975999999995</v>
      </c>
      <c r="DV266" s="39">
        <v>45</v>
      </c>
      <c r="DW266" s="39">
        <f t="shared" si="115"/>
        <v>2.1363029999999998</v>
      </c>
    </row>
    <row r="267" spans="1:129" x14ac:dyDescent="0.2">
      <c r="A267" s="36">
        <v>1756</v>
      </c>
      <c r="B267" s="88">
        <v>9.61</v>
      </c>
      <c r="D267" s="101">
        <v>888.78</v>
      </c>
      <c r="E267" s="42">
        <v>141.16999999999999</v>
      </c>
      <c r="F267" s="43">
        <f t="shared" si="100"/>
        <v>1356.6436999999999</v>
      </c>
      <c r="G267" s="39">
        <f t="shared" si="101"/>
        <v>467.86369999999988</v>
      </c>
      <c r="H267" s="54">
        <v>313</v>
      </c>
      <c r="I267" s="119">
        <f t="shared" si="102"/>
        <v>146.44133809999997</v>
      </c>
      <c r="K267" s="132">
        <v>1273.3</v>
      </c>
      <c r="L267" s="39">
        <v>154.47999999999999</v>
      </c>
      <c r="M267" s="39">
        <f t="shared" si="138"/>
        <v>1484.5527999999997</v>
      </c>
      <c r="N267" s="39">
        <f t="shared" si="126"/>
        <v>211.25279999999975</v>
      </c>
      <c r="O267" s="44">
        <v>142.80000000000001</v>
      </c>
      <c r="P267" s="44">
        <f t="shared" si="127"/>
        <v>1372.308</v>
      </c>
      <c r="Q267" s="44">
        <f t="shared" si="128"/>
        <v>-99.008000000000038</v>
      </c>
      <c r="R267" s="54">
        <v>4005</v>
      </c>
      <c r="U267" s="133">
        <f t="shared" si="129"/>
        <v>846.06746399999895</v>
      </c>
      <c r="W267" s="93">
        <v>714.46</v>
      </c>
      <c r="X267" s="50">
        <v>0.26041917258975761</v>
      </c>
      <c r="Y267" s="50">
        <f t="shared" si="103"/>
        <v>759.94481268452705</v>
      </c>
      <c r="Z267" s="39">
        <f t="shared" si="104"/>
        <v>2743.5</v>
      </c>
      <c r="AA267" s="50"/>
      <c r="AB267" s="50"/>
      <c r="AP267" s="93">
        <v>584.28</v>
      </c>
      <c r="AQ267" s="50">
        <v>0.21296883542919628</v>
      </c>
      <c r="AR267" s="50">
        <v>584.28</v>
      </c>
      <c r="AS267" s="50">
        <f t="shared" si="105"/>
        <v>2743.5</v>
      </c>
      <c r="AT267" s="50"/>
      <c r="BI267" s="148">
        <v>215</v>
      </c>
      <c r="BK267" s="152"/>
      <c r="BN267" s="39">
        <v>7.25</v>
      </c>
      <c r="BO267" s="39">
        <f t="shared" si="130"/>
        <v>69.672499999999999</v>
      </c>
      <c r="BQ267" s="39">
        <v>7.25</v>
      </c>
      <c r="BR267" s="39">
        <f t="shared" si="131"/>
        <v>69.672499999999999</v>
      </c>
      <c r="BX267" s="100"/>
      <c r="CB267" s="52"/>
      <c r="CC267" s="51">
        <v>0.12933458333333334</v>
      </c>
      <c r="CD267" s="39">
        <v>136.49</v>
      </c>
      <c r="CE267" s="39">
        <f t="shared" si="132"/>
        <v>1311.6689000000001</v>
      </c>
      <c r="CF267" s="39">
        <f t="shared" si="133"/>
        <v>0.10930574166666668</v>
      </c>
      <c r="CH267" s="53">
        <f t="shared" si="139"/>
        <v>2.0028841666666658E-2</v>
      </c>
      <c r="CO267" s="39">
        <v>264</v>
      </c>
      <c r="CP267" s="39">
        <f t="shared" si="134"/>
        <v>2537.04</v>
      </c>
      <c r="CR267" s="39">
        <v>454.09</v>
      </c>
      <c r="CS267" s="39">
        <f t="shared" si="135"/>
        <v>4363.8048999999992</v>
      </c>
      <c r="CX267" s="101">
        <v>4.7430000000000003</v>
      </c>
      <c r="DB267" s="43"/>
      <c r="DD267" s="160"/>
      <c r="DE267" s="163"/>
      <c r="DF267" s="43"/>
      <c r="DJ267" s="39">
        <v>0.67</v>
      </c>
      <c r="DK267" s="39">
        <f t="shared" si="136"/>
        <v>6.4386999999999999</v>
      </c>
      <c r="DL267" s="39">
        <f t="shared" si="137"/>
        <v>3.1807178</v>
      </c>
      <c r="DV267" s="39">
        <v>45</v>
      </c>
      <c r="DW267" s="39">
        <f t="shared" si="115"/>
        <v>2.1363029999999998</v>
      </c>
    </row>
    <row r="268" spans="1:129" x14ac:dyDescent="0.2">
      <c r="A268" s="36">
        <v>1757</v>
      </c>
      <c r="B268" s="88">
        <v>9.61</v>
      </c>
      <c r="D268" s="101">
        <v>1403.46</v>
      </c>
      <c r="E268" s="42">
        <v>209.74</v>
      </c>
      <c r="F268" s="43">
        <f t="shared" si="100"/>
        <v>2015.6014</v>
      </c>
      <c r="G268" s="39">
        <f t="shared" si="101"/>
        <v>612.14139999999998</v>
      </c>
      <c r="H268" s="54">
        <v>5808</v>
      </c>
      <c r="I268" s="119">
        <f t="shared" ref="I268:I292" si="141">(H268*G268)/1000</f>
        <v>3555.3172511999996</v>
      </c>
      <c r="K268" s="132">
        <v>1733.85</v>
      </c>
      <c r="L268" s="39">
        <v>208.86</v>
      </c>
      <c r="M268" s="39">
        <f t="shared" si="138"/>
        <v>2007.1446000000001</v>
      </c>
      <c r="N268" s="39">
        <f t="shared" si="126"/>
        <v>273.29460000000017</v>
      </c>
      <c r="O268" s="44">
        <v>192.4</v>
      </c>
      <c r="P268" s="44">
        <f t="shared" si="127"/>
        <v>1848.9639999999999</v>
      </c>
      <c r="Q268" s="44">
        <f t="shared" si="128"/>
        <v>-115.11400000000003</v>
      </c>
      <c r="R268" s="54">
        <v>6382</v>
      </c>
      <c r="U268" s="133">
        <f t="shared" si="129"/>
        <v>1744.1661372000012</v>
      </c>
      <c r="W268" s="93">
        <v>997.1</v>
      </c>
      <c r="X268" s="50">
        <v>0.36344086021505378</v>
      </c>
      <c r="Y268" s="50">
        <f t="shared" si="103"/>
        <v>1060.5785806451613</v>
      </c>
      <c r="Z268" s="39">
        <f t="shared" si="104"/>
        <v>2743.5</v>
      </c>
      <c r="AA268" s="50"/>
      <c r="AB268" s="50"/>
      <c r="AP268" s="93">
        <v>729.48</v>
      </c>
      <c r="AQ268" s="50">
        <v>0.26589393110989612</v>
      </c>
      <c r="AR268" s="50">
        <v>729.48</v>
      </c>
      <c r="AS268" s="50">
        <f t="shared" si="105"/>
        <v>2743.5</v>
      </c>
      <c r="AT268" s="50"/>
      <c r="BI268" s="148">
        <v>1217</v>
      </c>
      <c r="BK268" s="152"/>
      <c r="BN268" s="39">
        <v>7.24</v>
      </c>
      <c r="BO268" s="39">
        <f t="shared" si="130"/>
        <v>69.576399999999992</v>
      </c>
      <c r="BQ268" s="39">
        <v>7.25</v>
      </c>
      <c r="BR268" s="39">
        <f t="shared" si="131"/>
        <v>69.672499999999999</v>
      </c>
      <c r="BX268" s="100"/>
      <c r="CB268" s="52"/>
      <c r="CC268" s="51">
        <v>0.10930574166666668</v>
      </c>
      <c r="CD268" s="39">
        <v>125.33</v>
      </c>
      <c r="CE268" s="39">
        <f t="shared" si="132"/>
        <v>1204.4213</v>
      </c>
      <c r="CF268" s="39">
        <f t="shared" si="133"/>
        <v>0.10036844166666667</v>
      </c>
      <c r="CH268" s="53">
        <f t="shared" si="139"/>
        <v>8.9373000000000091E-3</v>
      </c>
      <c r="CR268" s="39">
        <v>468.75</v>
      </c>
      <c r="CS268" s="39">
        <f t="shared" si="135"/>
        <v>4504.6875</v>
      </c>
      <c r="CX268" s="100"/>
      <c r="DB268" s="43"/>
      <c r="DD268" s="161"/>
      <c r="DE268" s="163"/>
      <c r="DF268" s="43"/>
      <c r="DJ268" s="39">
        <v>0.72</v>
      </c>
      <c r="DK268" s="39">
        <f t="shared" si="136"/>
        <v>6.9191999999999991</v>
      </c>
      <c r="DL268" s="39">
        <f t="shared" si="137"/>
        <v>3.4180847999999995</v>
      </c>
      <c r="DV268" s="39">
        <v>45</v>
      </c>
      <c r="DW268" s="39">
        <f t="shared" si="115"/>
        <v>2.1363029999999998</v>
      </c>
      <c r="DX268" s="39">
        <v>33.5</v>
      </c>
      <c r="DY268" s="39">
        <f>((DX268*B268)/100)*0.494</f>
        <v>1.5903589</v>
      </c>
    </row>
    <row r="269" spans="1:129" x14ac:dyDescent="0.2">
      <c r="A269" s="36">
        <v>1758</v>
      </c>
      <c r="B269" s="88">
        <v>9.61</v>
      </c>
      <c r="D269" s="101">
        <v>1202.0999999999999</v>
      </c>
      <c r="E269" s="42">
        <v>165.9</v>
      </c>
      <c r="F269" s="43">
        <f t="shared" si="100"/>
        <v>1594.299</v>
      </c>
      <c r="G269" s="39">
        <f t="shared" si="101"/>
        <v>392.19900000000007</v>
      </c>
      <c r="H269" s="54">
        <v>3241</v>
      </c>
      <c r="I269" s="119">
        <f t="shared" si="141"/>
        <v>1271.1169590000002</v>
      </c>
      <c r="K269" s="132">
        <v>1599.62</v>
      </c>
      <c r="L269" s="39">
        <v>195</v>
      </c>
      <c r="M269" s="39">
        <f t="shared" si="138"/>
        <v>1873.9499999999998</v>
      </c>
      <c r="N269" s="39">
        <f t="shared" si="126"/>
        <v>274.32999999999993</v>
      </c>
      <c r="O269" s="44">
        <v>186.9</v>
      </c>
      <c r="P269" s="44">
        <f t="shared" si="127"/>
        <v>1796.1089999999999</v>
      </c>
      <c r="Q269" s="44">
        <f t="shared" si="128"/>
        <v>-196.48900000000003</v>
      </c>
      <c r="R269" s="54">
        <v>5758</v>
      </c>
      <c r="U269" s="133">
        <f t="shared" si="129"/>
        <v>1579.5921399999997</v>
      </c>
      <c r="W269" s="93">
        <v>873.52</v>
      </c>
      <c r="X269" s="50">
        <v>0.31839620922179696</v>
      </c>
      <c r="Y269" s="50">
        <f t="shared" si="103"/>
        <v>929.13108190267894</v>
      </c>
      <c r="Z269" s="39">
        <f t="shared" si="104"/>
        <v>2743.5</v>
      </c>
      <c r="AA269" s="50"/>
      <c r="AB269" s="50"/>
      <c r="AP269" s="93">
        <v>622.11</v>
      </c>
      <c r="AQ269" s="50">
        <v>0.22675779114270092</v>
      </c>
      <c r="AR269" s="50">
        <v>622.11</v>
      </c>
      <c r="AS269" s="50">
        <f t="shared" si="105"/>
        <v>2743.5</v>
      </c>
      <c r="AT269" s="50"/>
      <c r="BI269" s="148">
        <v>143</v>
      </c>
      <c r="BK269" s="152"/>
      <c r="BN269" s="39">
        <v>7.25</v>
      </c>
      <c r="BO269" s="39">
        <f t="shared" si="130"/>
        <v>69.672499999999999</v>
      </c>
      <c r="BQ269" s="39">
        <v>7.25</v>
      </c>
      <c r="BR269" s="39">
        <f t="shared" si="131"/>
        <v>69.672499999999999</v>
      </c>
      <c r="BX269" s="101">
        <v>107.73</v>
      </c>
      <c r="BY269" s="39">
        <f t="shared" si="140"/>
        <v>0.10358653846153847</v>
      </c>
      <c r="CB269" s="52"/>
      <c r="CC269" s="51">
        <v>0.10036844166666667</v>
      </c>
      <c r="CD269" s="39">
        <v>202.6</v>
      </c>
      <c r="CE269" s="39">
        <f t="shared" si="132"/>
        <v>1946.9859999999999</v>
      </c>
      <c r="CF269" s="39">
        <f t="shared" si="133"/>
        <v>0.16224883333333331</v>
      </c>
      <c r="CG269" s="39">
        <f>BY269-CF269</f>
        <v>-5.8662294871794848E-2</v>
      </c>
      <c r="CH269" s="53">
        <f t="shared" si="139"/>
        <v>-6.1880391666666645E-2</v>
      </c>
      <c r="CO269" s="39">
        <v>307.5</v>
      </c>
      <c r="CP269" s="39">
        <f>CO269*B269</f>
        <v>2955.0749999999998</v>
      </c>
      <c r="CR269" s="39">
        <v>492</v>
      </c>
      <c r="CS269" s="39">
        <f t="shared" si="135"/>
        <v>4728.12</v>
      </c>
      <c r="CX269" s="100"/>
      <c r="DB269" s="43"/>
      <c r="DD269" s="161"/>
      <c r="DE269" s="163"/>
      <c r="DF269" s="43"/>
      <c r="DJ269" s="39">
        <v>0.55000000000000004</v>
      </c>
      <c r="DK269" s="39">
        <f t="shared" si="136"/>
        <v>5.2854999999999999</v>
      </c>
      <c r="DL269" s="39">
        <f t="shared" si="137"/>
        <v>2.6110370000000001</v>
      </c>
      <c r="DX269" s="39">
        <v>34.630000000000003</v>
      </c>
      <c r="DY269" s="39">
        <f>((DX269*B269)/100)*0.494</f>
        <v>1.644003842</v>
      </c>
    </row>
    <row r="270" spans="1:129" x14ac:dyDescent="0.2">
      <c r="A270" s="36">
        <v>1759</v>
      </c>
      <c r="B270" s="88">
        <v>9.61</v>
      </c>
      <c r="D270" s="101">
        <v>755.11</v>
      </c>
      <c r="E270" s="42">
        <v>123.78</v>
      </c>
      <c r="F270" s="43">
        <f t="shared" si="100"/>
        <v>1189.5257999999999</v>
      </c>
      <c r="G270" s="39">
        <f t="shared" si="101"/>
        <v>434.41579999999988</v>
      </c>
      <c r="H270" s="54">
        <v>7395</v>
      </c>
      <c r="I270" s="119">
        <f t="shared" si="141"/>
        <v>3212.504840999999</v>
      </c>
      <c r="K270" s="132">
        <v>1319.68</v>
      </c>
      <c r="R270" s="54">
        <v>7491</v>
      </c>
      <c r="W270" s="93">
        <v>638.14</v>
      </c>
      <c r="X270" s="50">
        <v>0.23260069254601787</v>
      </c>
      <c r="Y270" s="50">
        <f t="shared" si="103"/>
        <v>678.76603696008749</v>
      </c>
      <c r="Z270" s="39">
        <f t="shared" si="104"/>
        <v>2743.5</v>
      </c>
      <c r="AA270" s="50"/>
      <c r="AB270" s="50"/>
      <c r="AP270" s="93">
        <v>495.05</v>
      </c>
      <c r="AQ270" s="50">
        <v>0.1804446874430472</v>
      </c>
      <c r="AR270" s="50">
        <v>495.05</v>
      </c>
      <c r="AS270" s="50">
        <f t="shared" si="105"/>
        <v>2743.5</v>
      </c>
      <c r="AT270" s="50"/>
      <c r="BI270" s="148">
        <v>203</v>
      </c>
      <c r="BK270" s="152"/>
      <c r="BN270" s="39">
        <v>7.25</v>
      </c>
      <c r="BO270" s="39">
        <f t="shared" si="130"/>
        <v>69.672499999999999</v>
      </c>
      <c r="BQ270" s="39">
        <v>7.25</v>
      </c>
      <c r="BR270" s="39">
        <f t="shared" si="131"/>
        <v>69.672499999999999</v>
      </c>
      <c r="BX270" s="101">
        <v>97.68</v>
      </c>
      <c r="BY270" s="39">
        <f t="shared" si="140"/>
        <v>9.3923076923076929E-2</v>
      </c>
      <c r="CB270" s="52"/>
      <c r="CC270" s="51">
        <v>0.16224883333333331</v>
      </c>
      <c r="CX270" s="100"/>
      <c r="DB270" s="43"/>
      <c r="DD270" s="161"/>
      <c r="DE270" s="163"/>
      <c r="DF270" s="43"/>
    </row>
    <row r="271" spans="1:129" x14ac:dyDescent="0.2">
      <c r="A271" s="36">
        <v>1760</v>
      </c>
      <c r="B271" s="88">
        <v>9.61</v>
      </c>
      <c r="D271" s="101">
        <v>597.66</v>
      </c>
      <c r="E271" s="42">
        <v>108.09</v>
      </c>
      <c r="F271" s="43">
        <f t="shared" si="100"/>
        <v>1038.7448999999999</v>
      </c>
      <c r="G271" s="39">
        <f t="shared" si="101"/>
        <v>441.08489999999995</v>
      </c>
      <c r="H271" s="54">
        <v>18146</v>
      </c>
      <c r="I271" s="119">
        <f t="shared" si="141"/>
        <v>8003.9265953999993</v>
      </c>
      <c r="K271" s="132">
        <v>1079.8699999999999</v>
      </c>
      <c r="L271" s="39">
        <v>159.5</v>
      </c>
      <c r="M271" s="39">
        <f t="shared" si="138"/>
        <v>1532.7949999999998</v>
      </c>
      <c r="N271" s="39">
        <f t="shared" ref="N271:N302" si="142">M271-K271</f>
        <v>452.92499999999995</v>
      </c>
      <c r="O271" s="44">
        <v>152.03</v>
      </c>
      <c r="P271" s="44">
        <f t="shared" ref="P271:P302" si="143">O271*B271</f>
        <v>1461.0083</v>
      </c>
      <c r="Q271" s="44">
        <f t="shared" ref="Q271:Q302" si="144">K271-P271</f>
        <v>-381.13830000000007</v>
      </c>
      <c r="R271" s="54">
        <v>9264</v>
      </c>
      <c r="U271" s="133">
        <f t="shared" ref="U271:U291" si="145">(R271*N271)/1000</f>
        <v>4195.8971999999994</v>
      </c>
      <c r="W271" s="93">
        <v>655.32000000000005</v>
      </c>
      <c r="X271" s="50">
        <v>0.23886276653909241</v>
      </c>
      <c r="Y271" s="50">
        <f t="shared" ref="Y271:Y282" si="146">X271*2918.16</f>
        <v>697.03977080371783</v>
      </c>
      <c r="Z271" s="39">
        <f t="shared" ref="Z271:Z282" si="147">W271/X271</f>
        <v>2743.5</v>
      </c>
      <c r="AA271" s="50">
        <v>0.18234069043542456</v>
      </c>
      <c r="AB271" s="50">
        <f>AA271*2743.5</f>
        <v>500.25168420958727</v>
      </c>
      <c r="AP271" s="93">
        <v>462.12</v>
      </c>
      <c r="AQ271" s="50">
        <v>0.16844177145981412</v>
      </c>
      <c r="AR271" s="50">
        <v>462.12</v>
      </c>
      <c r="AS271" s="50">
        <f t="shared" si="105"/>
        <v>2743.5</v>
      </c>
      <c r="AT271" s="50">
        <v>0.1188470571588035</v>
      </c>
      <c r="AU271" s="39">
        <f>AT271*2743.5</f>
        <v>326.05690131517741</v>
      </c>
      <c r="BI271" s="148">
        <v>670</v>
      </c>
      <c r="BK271" s="152"/>
      <c r="BL271" s="93">
        <v>269.7</v>
      </c>
      <c r="BN271" s="39">
        <v>7.25</v>
      </c>
      <c r="BO271" s="39">
        <f t="shared" si="130"/>
        <v>69.672499999999999</v>
      </c>
      <c r="BQ271" s="39">
        <v>7.25</v>
      </c>
      <c r="BR271" s="39">
        <f t="shared" si="131"/>
        <v>69.672499999999999</v>
      </c>
      <c r="BX271" s="101">
        <v>80.584000000000003</v>
      </c>
      <c r="BY271" s="39">
        <f t="shared" si="140"/>
        <v>7.7484615384615388E-2</v>
      </c>
      <c r="CB271" s="52"/>
      <c r="CC271" s="52"/>
      <c r="CD271" s="39">
        <v>136.57</v>
      </c>
      <c r="CE271" s="39">
        <f t="shared" ref="CE271:CE308" si="148">CD271*B271</f>
        <v>1312.4376999999999</v>
      </c>
      <c r="CF271" s="39">
        <f>CE271/12000</f>
        <v>0.10936980833333333</v>
      </c>
      <c r="CG271" s="39">
        <f t="shared" ref="CG271:CG298" si="149">BY271-CF271</f>
        <v>-3.1885192948717944E-2</v>
      </c>
      <c r="CO271" s="39">
        <v>313.13</v>
      </c>
      <c r="CP271" s="39">
        <f t="shared" ref="CP271:CP309" si="150">CO271*B271</f>
        <v>3009.1792999999998</v>
      </c>
      <c r="CR271" s="39">
        <v>555</v>
      </c>
      <c r="CS271" s="39">
        <f t="shared" ref="CS271:CS302" si="151">CR271*B271</f>
        <v>5333.5499999999993</v>
      </c>
      <c r="CX271" s="100"/>
      <c r="DB271" s="42">
        <v>1.86</v>
      </c>
      <c r="DD271" s="161"/>
      <c r="DE271" s="163">
        <v>4.9580000000000002</v>
      </c>
      <c r="DF271" s="43">
        <f>DE271*0.434</f>
        <v>2.1517720000000002</v>
      </c>
      <c r="DJ271" s="39">
        <v>0.46</v>
      </c>
      <c r="DK271" s="39">
        <f t="shared" ref="DK271:DK302" si="152">DJ271*B271</f>
        <v>4.4206000000000003</v>
      </c>
      <c r="DL271" s="39">
        <f t="shared" ref="DL271:DL302" si="153">DK271*0.494</f>
        <v>2.1837764000000002</v>
      </c>
      <c r="DN271" s="39">
        <f>DF271-DL271</f>
        <v>-3.2004399999999933E-2</v>
      </c>
      <c r="DR271" s="39">
        <v>14.554</v>
      </c>
      <c r="DS271" s="39">
        <f>DR271*0.4356</f>
        <v>6.3397224000000003</v>
      </c>
      <c r="DX271" s="39">
        <v>35</v>
      </c>
      <c r="DY271" s="39">
        <f t="shared" ref="DY271:DY281" si="154">((DX271*B271)/100)*0.494</f>
        <v>1.6615689999999999</v>
      </c>
    </row>
    <row r="272" spans="1:129" x14ac:dyDescent="0.2">
      <c r="A272" s="36">
        <v>1761</v>
      </c>
      <c r="B272" s="88">
        <v>9.61</v>
      </c>
      <c r="D272" s="101">
        <v>658.85</v>
      </c>
      <c r="E272" s="42">
        <v>117.02</v>
      </c>
      <c r="F272" s="43">
        <f t="shared" si="100"/>
        <v>1124.5621999999998</v>
      </c>
      <c r="G272" s="39">
        <f t="shared" si="101"/>
        <v>465.71219999999983</v>
      </c>
      <c r="H272" s="54">
        <v>28985</v>
      </c>
      <c r="I272" s="119">
        <f t="shared" si="141"/>
        <v>13498.668116999996</v>
      </c>
      <c r="K272" s="132">
        <v>1043.27</v>
      </c>
      <c r="L272" s="39">
        <v>169.4</v>
      </c>
      <c r="M272" s="39">
        <f t="shared" si="138"/>
        <v>1627.934</v>
      </c>
      <c r="N272" s="39">
        <f t="shared" si="142"/>
        <v>584.66399999999999</v>
      </c>
      <c r="O272" s="44">
        <v>157.27000000000001</v>
      </c>
      <c r="P272" s="44">
        <f t="shared" si="143"/>
        <v>1511.3647000000001</v>
      </c>
      <c r="Q272" s="44">
        <f t="shared" si="144"/>
        <v>-468.0947000000001</v>
      </c>
      <c r="R272" s="54">
        <v>6532</v>
      </c>
      <c r="U272" s="133">
        <f t="shared" si="145"/>
        <v>3819.0252479999999</v>
      </c>
      <c r="W272" s="93">
        <v>671.01</v>
      </c>
      <c r="X272" s="50">
        <v>0.24458173865500274</v>
      </c>
      <c r="Y272" s="50">
        <f t="shared" si="146"/>
        <v>713.72864647348274</v>
      </c>
      <c r="Z272" s="39">
        <f t="shared" si="147"/>
        <v>2743.5</v>
      </c>
      <c r="AA272" s="50"/>
      <c r="AB272" s="50"/>
      <c r="AP272" s="93">
        <v>525.70000000000005</v>
      </c>
      <c r="AQ272" s="50">
        <v>0.19161654820484783</v>
      </c>
      <c r="AR272" s="50">
        <v>525.70000000000005</v>
      </c>
      <c r="AS272" s="50">
        <f t="shared" ref="AS272:AS304" si="155">AP272/AQ272</f>
        <v>2743.5</v>
      </c>
      <c r="AT272" s="50">
        <v>0.12698726655324211</v>
      </c>
      <c r="AU272" s="39">
        <f>AT272*2743.5</f>
        <v>348.38956578881971</v>
      </c>
      <c r="BI272" s="148">
        <v>2892</v>
      </c>
      <c r="BK272" s="152"/>
      <c r="BL272" s="93">
        <v>236.785</v>
      </c>
      <c r="BN272" s="39">
        <v>7.17</v>
      </c>
      <c r="BO272" s="39">
        <f t="shared" si="130"/>
        <v>68.903700000000001</v>
      </c>
      <c r="BQ272" s="39">
        <v>7</v>
      </c>
      <c r="BR272" s="39">
        <f t="shared" si="131"/>
        <v>67.27</v>
      </c>
      <c r="BX272" s="101">
        <v>79.92</v>
      </c>
      <c r="BY272" s="39">
        <f t="shared" si="140"/>
        <v>7.6846153846153842E-2</v>
      </c>
      <c r="CB272" s="52"/>
      <c r="CC272" s="51">
        <v>0.10936980833333333</v>
      </c>
      <c r="CD272" s="39">
        <v>244</v>
      </c>
      <c r="CE272" s="39">
        <f t="shared" si="148"/>
        <v>2344.8399999999997</v>
      </c>
      <c r="CF272" s="39">
        <f>CE272/12000</f>
        <v>0.19540333333333332</v>
      </c>
      <c r="CG272" s="39">
        <f t="shared" si="149"/>
        <v>-0.11855717948717948</v>
      </c>
      <c r="CH272" s="53">
        <f t="shared" ref="CH272:CH308" si="156">CC272-CF272</f>
        <v>-8.6033524999999986E-2</v>
      </c>
      <c r="CO272" s="39">
        <v>282</v>
      </c>
      <c r="CP272" s="39">
        <f t="shared" si="150"/>
        <v>2710.02</v>
      </c>
      <c r="CR272" s="39">
        <v>555</v>
      </c>
      <c r="CS272" s="39">
        <f t="shared" si="151"/>
        <v>5333.5499999999993</v>
      </c>
      <c r="CX272" s="100"/>
      <c r="DB272" s="42">
        <v>1.5169999999999999</v>
      </c>
      <c r="DD272" s="161"/>
      <c r="DE272" s="163"/>
      <c r="DF272" s="43"/>
      <c r="DJ272" s="39">
        <v>0.45</v>
      </c>
      <c r="DK272" s="39">
        <f t="shared" si="152"/>
        <v>4.3244999999999996</v>
      </c>
      <c r="DL272" s="39">
        <f t="shared" si="153"/>
        <v>2.1363029999999998</v>
      </c>
      <c r="DR272" s="39">
        <v>15.54</v>
      </c>
      <c r="DS272" s="39">
        <f>DR272*0.4356</f>
        <v>6.7692239999999995</v>
      </c>
      <c r="DX272" s="39">
        <v>31.17</v>
      </c>
      <c r="DY272" s="39">
        <f t="shared" si="154"/>
        <v>1.4797458779999999</v>
      </c>
    </row>
    <row r="273" spans="1:129" x14ac:dyDescent="0.2">
      <c r="A273" s="36">
        <v>1762</v>
      </c>
      <c r="B273" s="88">
        <v>9.61</v>
      </c>
      <c r="D273" s="101">
        <v>936.2</v>
      </c>
      <c r="E273" s="42">
        <v>139.79</v>
      </c>
      <c r="F273" s="43">
        <f t="shared" si="100"/>
        <v>1343.3818999999999</v>
      </c>
      <c r="G273" s="39">
        <f t="shared" si="101"/>
        <v>407.18189999999981</v>
      </c>
      <c r="H273" s="54">
        <v>18244</v>
      </c>
      <c r="I273" s="119">
        <f t="shared" si="141"/>
        <v>7428.6265835999966</v>
      </c>
      <c r="K273" s="132">
        <v>1150.22</v>
      </c>
      <c r="L273" s="39">
        <v>175</v>
      </c>
      <c r="M273" s="39">
        <f t="shared" si="138"/>
        <v>1681.75</v>
      </c>
      <c r="N273" s="39">
        <f t="shared" si="142"/>
        <v>531.53</v>
      </c>
      <c r="O273" s="44">
        <v>164.5</v>
      </c>
      <c r="P273" s="44">
        <f t="shared" si="143"/>
        <v>1580.8449999999998</v>
      </c>
      <c r="Q273" s="44">
        <f t="shared" si="144"/>
        <v>-430.62499999999977</v>
      </c>
      <c r="R273" s="54">
        <v>7418</v>
      </c>
      <c r="U273" s="133">
        <f t="shared" si="145"/>
        <v>3942.8895399999997</v>
      </c>
      <c r="W273" s="93">
        <v>858.73</v>
      </c>
      <c r="X273" s="50">
        <v>0.31300528521961002</v>
      </c>
      <c r="Y273" s="50">
        <f t="shared" si="146"/>
        <v>913.39950311645714</v>
      </c>
      <c r="Z273" s="39">
        <f t="shared" si="147"/>
        <v>2743.5</v>
      </c>
      <c r="AA273" s="50"/>
      <c r="AB273" s="50"/>
      <c r="AP273" s="93">
        <v>572.79</v>
      </c>
      <c r="AQ273" s="50">
        <v>0.20878075451066155</v>
      </c>
      <c r="AR273" s="50">
        <v>572.79</v>
      </c>
      <c r="AS273" s="50">
        <f t="shared" si="155"/>
        <v>2743.5</v>
      </c>
      <c r="AT273" s="50">
        <v>0.15466397849433333</v>
      </c>
      <c r="AU273" s="39">
        <f>AT273*2743.5</f>
        <v>424.32062499920352</v>
      </c>
      <c r="BI273" s="148">
        <v>1361</v>
      </c>
      <c r="BK273" s="152"/>
      <c r="BN273" s="39">
        <v>6.94</v>
      </c>
      <c r="BO273" s="39">
        <f t="shared" si="130"/>
        <v>66.693399999999997</v>
      </c>
      <c r="BQ273" s="39">
        <v>6.69</v>
      </c>
      <c r="BR273" s="39">
        <f t="shared" si="131"/>
        <v>64.290899999999993</v>
      </c>
      <c r="BX273" s="101">
        <v>77.822000000000003</v>
      </c>
      <c r="BY273" s="39">
        <f t="shared" si="140"/>
        <v>7.4828846153846162E-2</v>
      </c>
      <c r="CB273" s="52"/>
      <c r="CC273" s="51">
        <v>0.19540333333333332</v>
      </c>
      <c r="CD273" s="39">
        <v>175</v>
      </c>
      <c r="CE273" s="39">
        <f t="shared" si="148"/>
        <v>1681.75</v>
      </c>
      <c r="CF273" s="39">
        <f>CE273/12000</f>
        <v>0.14014583333333333</v>
      </c>
      <c r="CG273" s="39">
        <f t="shared" si="149"/>
        <v>-6.5316987179487168E-2</v>
      </c>
      <c r="CH273" s="53">
        <f t="shared" si="156"/>
        <v>5.5257499999999987E-2</v>
      </c>
      <c r="CO273" s="39">
        <v>333</v>
      </c>
      <c r="CP273" s="39">
        <f t="shared" si="150"/>
        <v>3200.1299999999997</v>
      </c>
      <c r="CR273" s="39">
        <v>555</v>
      </c>
      <c r="CS273" s="39">
        <f t="shared" si="151"/>
        <v>5333.5499999999993</v>
      </c>
      <c r="CX273" s="100"/>
      <c r="DB273" s="42">
        <v>1.6579999999999999</v>
      </c>
      <c r="DD273" s="161"/>
      <c r="DE273" s="163"/>
      <c r="DF273" s="43"/>
      <c r="DJ273" s="39">
        <v>0.48</v>
      </c>
      <c r="DK273" s="39">
        <f t="shared" si="152"/>
        <v>4.6127999999999991</v>
      </c>
      <c r="DL273" s="39">
        <f t="shared" si="153"/>
        <v>2.2787231999999995</v>
      </c>
      <c r="DR273" s="39">
        <v>15.645</v>
      </c>
      <c r="DS273" s="39">
        <f>DR273*0.4356</f>
        <v>6.8149619999999995</v>
      </c>
      <c r="DX273" s="39">
        <v>28.63</v>
      </c>
      <c r="DY273" s="39">
        <f t="shared" si="154"/>
        <v>1.3591634419999998</v>
      </c>
    </row>
    <row r="274" spans="1:129" x14ac:dyDescent="0.2">
      <c r="A274" s="36">
        <v>1763</v>
      </c>
      <c r="B274" s="88">
        <v>9.61</v>
      </c>
      <c r="D274" s="101">
        <v>787.87</v>
      </c>
      <c r="E274" s="42">
        <v>132.47999999999999</v>
      </c>
      <c r="F274" s="43">
        <f t="shared" si="100"/>
        <v>1273.1327999999999</v>
      </c>
      <c r="G274" s="39">
        <f t="shared" si="101"/>
        <v>485.26279999999986</v>
      </c>
      <c r="H274" s="54">
        <v>16661</v>
      </c>
      <c r="I274" s="119">
        <f t="shared" si="141"/>
        <v>8084.9635107999975</v>
      </c>
      <c r="K274" s="132">
        <v>1188.26</v>
      </c>
      <c r="L274" s="39">
        <v>176.28</v>
      </c>
      <c r="M274" s="39">
        <f>L274*B274</f>
        <v>1694.0508</v>
      </c>
      <c r="N274" s="39">
        <f t="shared" si="142"/>
        <v>505.79079999999999</v>
      </c>
      <c r="O274" s="44">
        <v>169.05</v>
      </c>
      <c r="P274" s="44">
        <f t="shared" si="143"/>
        <v>1624.5705</v>
      </c>
      <c r="Q274" s="44">
        <f t="shared" si="144"/>
        <v>-436.31050000000005</v>
      </c>
      <c r="R274" s="54">
        <v>9256</v>
      </c>
      <c r="U274" s="133">
        <f t="shared" si="145"/>
        <v>4681.5996447999996</v>
      </c>
      <c r="W274" s="93">
        <v>657.98</v>
      </c>
      <c r="X274" s="50">
        <v>0.23983233096409695</v>
      </c>
      <c r="Y274" s="50">
        <f t="shared" si="146"/>
        <v>699.86911492618913</v>
      </c>
      <c r="Z274" s="39">
        <f t="shared" si="147"/>
        <v>2743.5</v>
      </c>
      <c r="AA274" s="50">
        <v>0.21490152801317894</v>
      </c>
      <c r="AB274" s="50">
        <f>AA274*2743.5</f>
        <v>589.5823421041564</v>
      </c>
      <c r="AP274" s="93">
        <v>381.57</v>
      </c>
      <c r="AQ274" s="50">
        <v>0.13908146528157464</v>
      </c>
      <c r="AR274" s="50">
        <v>381.57</v>
      </c>
      <c r="AS274" s="50">
        <f t="shared" si="155"/>
        <v>2743.5</v>
      </c>
      <c r="AT274" s="50">
        <v>0.1188470571588035</v>
      </c>
      <c r="AU274" s="39">
        <f>AT274*2743.5</f>
        <v>326.05690131517741</v>
      </c>
      <c r="BI274" s="148">
        <v>1109</v>
      </c>
      <c r="BK274" s="152"/>
      <c r="BN274" s="39">
        <v>6.75</v>
      </c>
      <c r="BO274" s="39">
        <f t="shared" si="130"/>
        <v>64.867499999999993</v>
      </c>
      <c r="BQ274" s="39">
        <v>6.5</v>
      </c>
      <c r="BR274" s="39">
        <f t="shared" si="131"/>
        <v>62.464999999999996</v>
      </c>
      <c r="BX274" s="101">
        <v>78.489000000000004</v>
      </c>
      <c r="BY274" s="39">
        <f t="shared" si="140"/>
        <v>7.5470192307692308E-2</v>
      </c>
      <c r="CB274" s="52"/>
      <c r="CC274" s="51">
        <v>0.14014583333333333</v>
      </c>
      <c r="CD274" s="39">
        <v>215</v>
      </c>
      <c r="CE274" s="39">
        <f t="shared" si="148"/>
        <v>2066.15</v>
      </c>
      <c r="CF274" s="39">
        <f t="shared" ref="CF274:CF308" si="157">CE274/12000</f>
        <v>0.17217916666666666</v>
      </c>
      <c r="CG274" s="39">
        <f t="shared" si="149"/>
        <v>-9.6708974358974353E-2</v>
      </c>
      <c r="CH274" s="53">
        <f t="shared" si="156"/>
        <v>-3.203333333333333E-2</v>
      </c>
      <c r="CO274" s="39">
        <v>319</v>
      </c>
      <c r="CP274" s="39">
        <f t="shared" si="150"/>
        <v>3065.5899999999997</v>
      </c>
      <c r="CR274" s="39">
        <v>555</v>
      </c>
      <c r="CS274" s="39">
        <f t="shared" si="151"/>
        <v>5333.5499999999993</v>
      </c>
      <c r="CX274" s="100"/>
      <c r="DB274" s="42">
        <v>1.502</v>
      </c>
      <c r="DD274" s="161"/>
      <c r="DE274" s="163"/>
      <c r="DF274" s="43"/>
      <c r="DJ274" s="39">
        <v>0.56999999999999995</v>
      </c>
      <c r="DK274" s="39">
        <f t="shared" si="152"/>
        <v>5.4776999999999996</v>
      </c>
      <c r="DL274" s="39">
        <f t="shared" si="153"/>
        <v>2.7059837999999998</v>
      </c>
      <c r="DX274" s="39">
        <v>28.29</v>
      </c>
      <c r="DY274" s="39">
        <f t="shared" si="154"/>
        <v>1.343022486</v>
      </c>
    </row>
    <row r="275" spans="1:129" x14ac:dyDescent="0.2">
      <c r="A275" s="36">
        <v>1764</v>
      </c>
      <c r="B275" s="88">
        <v>9.61</v>
      </c>
      <c r="D275" s="101">
        <v>675.15</v>
      </c>
      <c r="E275" s="42">
        <v>120.63</v>
      </c>
      <c r="F275" s="43">
        <f t="shared" si="100"/>
        <v>1159.2542999999998</v>
      </c>
      <c r="G275" s="39">
        <f t="shared" si="101"/>
        <v>484.10429999999985</v>
      </c>
      <c r="H275" s="54">
        <v>21415</v>
      </c>
      <c r="I275" s="119">
        <f t="shared" si="141"/>
        <v>10367.093584499997</v>
      </c>
      <c r="K275" s="132">
        <v>1209</v>
      </c>
      <c r="L275" s="39">
        <v>180.67</v>
      </c>
      <c r="M275" s="39">
        <f t="shared" si="138"/>
        <v>1736.2386999999999</v>
      </c>
      <c r="N275" s="39">
        <f t="shared" si="142"/>
        <v>527.23869999999988</v>
      </c>
      <c r="O275" s="44">
        <v>170.56</v>
      </c>
      <c r="P275" s="44">
        <f t="shared" si="143"/>
        <v>1639.0816</v>
      </c>
      <c r="Q275" s="44">
        <f t="shared" si="144"/>
        <v>-430.08159999999998</v>
      </c>
      <c r="R275" s="54">
        <v>12728</v>
      </c>
      <c r="U275" s="133">
        <f t="shared" si="145"/>
        <v>6710.6941735999981</v>
      </c>
      <c r="W275" s="93">
        <v>494.99</v>
      </c>
      <c r="X275" s="50">
        <v>0.18042281756879899</v>
      </c>
      <c r="Y275" s="50">
        <f t="shared" si="146"/>
        <v>526.50264931656648</v>
      </c>
      <c r="Z275" s="39">
        <f t="shared" si="147"/>
        <v>2743.5</v>
      </c>
      <c r="AA275" s="50"/>
      <c r="AB275" s="50"/>
      <c r="AP275" s="93">
        <v>346.1</v>
      </c>
      <c r="AQ275" s="50">
        <v>0.12615272462183344</v>
      </c>
      <c r="AR275" s="50">
        <v>346.1</v>
      </c>
      <c r="AS275" s="50">
        <f t="shared" si="155"/>
        <v>2743.5</v>
      </c>
      <c r="AT275" s="50"/>
      <c r="BI275" s="148">
        <v>1345</v>
      </c>
      <c r="BK275" s="152"/>
      <c r="BN275" s="39">
        <v>6.75</v>
      </c>
      <c r="BO275" s="39">
        <f t="shared" si="130"/>
        <v>64.867499999999993</v>
      </c>
      <c r="BQ275" s="39">
        <v>6.38</v>
      </c>
      <c r="BR275" s="39">
        <f t="shared" si="131"/>
        <v>61.311799999999998</v>
      </c>
      <c r="BX275" s="101">
        <v>70.314999999999998</v>
      </c>
      <c r="BY275" s="39">
        <f t="shared" si="140"/>
        <v>6.7610576923076926E-2</v>
      </c>
      <c r="CB275" s="52"/>
      <c r="CC275" s="51">
        <v>0.17217916666666666</v>
      </c>
      <c r="CD275" s="39">
        <v>218</v>
      </c>
      <c r="CE275" s="39">
        <f t="shared" si="148"/>
        <v>2094.98</v>
      </c>
      <c r="CF275" s="39">
        <f t="shared" si="157"/>
        <v>0.17458166666666666</v>
      </c>
      <c r="CG275" s="39">
        <f t="shared" si="149"/>
        <v>-0.10697108974358974</v>
      </c>
      <c r="CH275" s="53">
        <f t="shared" si="156"/>
        <v>-2.4025000000000019E-3</v>
      </c>
      <c r="CO275" s="39">
        <v>263.14</v>
      </c>
      <c r="CP275" s="39">
        <f t="shared" si="150"/>
        <v>2528.7753999999995</v>
      </c>
      <c r="CR275" s="39">
        <v>555</v>
      </c>
      <c r="CS275" s="39">
        <f t="shared" si="151"/>
        <v>5333.5499999999993</v>
      </c>
      <c r="CX275" s="100"/>
      <c r="DB275" s="42">
        <v>2.052</v>
      </c>
      <c r="DD275" s="161"/>
      <c r="DE275" s="163"/>
      <c r="DF275" s="43"/>
      <c r="DJ275" s="39">
        <v>0.59</v>
      </c>
      <c r="DK275" s="39">
        <f t="shared" si="152"/>
        <v>5.6698999999999993</v>
      </c>
      <c r="DL275" s="39">
        <f t="shared" si="153"/>
        <v>2.8009305999999996</v>
      </c>
      <c r="DX275" s="39">
        <v>27.13</v>
      </c>
      <c r="DY275" s="39">
        <f t="shared" si="154"/>
        <v>1.2879533419999998</v>
      </c>
    </row>
    <row r="276" spans="1:129" x14ac:dyDescent="0.2">
      <c r="A276" s="36">
        <v>1765</v>
      </c>
      <c r="B276" s="88">
        <v>9.61</v>
      </c>
      <c r="D276" s="101">
        <v>894.69</v>
      </c>
      <c r="E276" s="42">
        <v>128.52000000000001</v>
      </c>
      <c r="F276" s="43">
        <f t="shared" si="100"/>
        <v>1235.0771999999999</v>
      </c>
      <c r="G276" s="39">
        <f t="shared" si="101"/>
        <v>340.38719999999989</v>
      </c>
      <c r="H276" s="54">
        <v>13157</v>
      </c>
      <c r="I276" s="119">
        <f t="shared" si="141"/>
        <v>4478.4743903999988</v>
      </c>
      <c r="K276" s="132">
        <v>1452.15</v>
      </c>
      <c r="L276" s="39">
        <v>198</v>
      </c>
      <c r="M276" s="39">
        <f t="shared" si="138"/>
        <v>1902.78</v>
      </c>
      <c r="N276" s="39">
        <f t="shared" si="142"/>
        <v>450.62999999999988</v>
      </c>
      <c r="O276" s="44">
        <v>170.8</v>
      </c>
      <c r="P276" s="44">
        <f t="shared" si="143"/>
        <v>1641.3879999999999</v>
      </c>
      <c r="Q276" s="44">
        <f t="shared" si="144"/>
        <v>-189.23799999999983</v>
      </c>
      <c r="R276" s="54">
        <v>11578</v>
      </c>
      <c r="U276" s="133">
        <f t="shared" si="145"/>
        <v>5217.3941399999985</v>
      </c>
      <c r="W276" s="93">
        <v>690.03</v>
      </c>
      <c r="X276" s="50">
        <v>0.25151448879168942</v>
      </c>
      <c r="Y276" s="50">
        <f t="shared" si="146"/>
        <v>733.9595206123563</v>
      </c>
      <c r="Z276" s="39">
        <f t="shared" si="147"/>
        <v>2743.5000000000005</v>
      </c>
      <c r="AA276" s="50">
        <v>0.24583432371204558</v>
      </c>
      <c r="AB276" s="50">
        <f t="shared" ref="AB276:AB307" si="158">AA276*2743.5</f>
        <v>674.44646710399707</v>
      </c>
      <c r="AP276" s="93">
        <v>568.92999999999995</v>
      </c>
      <c r="AQ276" s="50">
        <v>0.20737379260069252</v>
      </c>
      <c r="AR276" s="50">
        <v>568.92999999999995</v>
      </c>
      <c r="AS276" s="50">
        <f t="shared" si="155"/>
        <v>2743.5</v>
      </c>
      <c r="AT276" s="50"/>
      <c r="BI276" s="148">
        <v>1027</v>
      </c>
      <c r="BK276" s="152"/>
      <c r="BN276" s="39">
        <v>6.66</v>
      </c>
      <c r="BO276" s="39">
        <f t="shared" si="130"/>
        <v>64.002600000000001</v>
      </c>
      <c r="BQ276" s="39">
        <v>6.76</v>
      </c>
      <c r="BR276" s="39">
        <f t="shared" si="131"/>
        <v>64.9636</v>
      </c>
      <c r="BX276" s="101">
        <v>57.375</v>
      </c>
      <c r="BY276" s="39">
        <f t="shared" si="140"/>
        <v>5.5168269230769229E-2</v>
      </c>
      <c r="CB276" s="52"/>
      <c r="CC276" s="51">
        <v>0.17458166666666666</v>
      </c>
      <c r="CD276" s="39">
        <v>206</v>
      </c>
      <c r="CE276" s="39">
        <f t="shared" si="148"/>
        <v>1979.6599999999999</v>
      </c>
      <c r="CF276" s="39">
        <f t="shared" si="157"/>
        <v>0.16497166666666666</v>
      </c>
      <c r="CG276" s="39">
        <f t="shared" si="149"/>
        <v>-0.10980339743589743</v>
      </c>
      <c r="CH276" s="53">
        <f t="shared" si="156"/>
        <v>9.6100000000000074E-3</v>
      </c>
      <c r="CO276" s="39">
        <v>316</v>
      </c>
      <c r="CP276" s="39">
        <f t="shared" si="150"/>
        <v>3036.7599999999998</v>
      </c>
      <c r="CR276" s="39">
        <v>555</v>
      </c>
      <c r="CS276" s="39">
        <f t="shared" si="151"/>
        <v>5333.5499999999993</v>
      </c>
      <c r="CX276" s="100"/>
      <c r="DB276" s="42">
        <v>1.7410000000000001</v>
      </c>
      <c r="DD276" s="161"/>
      <c r="DE276" s="163"/>
      <c r="DF276" s="43"/>
      <c r="DJ276" s="39">
        <v>0.67</v>
      </c>
      <c r="DK276" s="39">
        <f t="shared" si="152"/>
        <v>6.4386999999999999</v>
      </c>
      <c r="DL276" s="39">
        <f t="shared" si="153"/>
        <v>3.1807178</v>
      </c>
      <c r="DX276" s="39">
        <v>28.2</v>
      </c>
      <c r="DY276" s="39">
        <f t="shared" si="154"/>
        <v>1.3387498799999997</v>
      </c>
    </row>
    <row r="277" spans="1:129" x14ac:dyDescent="0.2">
      <c r="A277" s="36">
        <v>1766</v>
      </c>
      <c r="B277" s="88">
        <v>9.61</v>
      </c>
      <c r="D277" s="101">
        <v>896.89</v>
      </c>
      <c r="E277" s="42">
        <v>137.9</v>
      </c>
      <c r="F277" s="43">
        <f t="shared" si="100"/>
        <v>1325.2190000000001</v>
      </c>
      <c r="G277" s="39">
        <f t="shared" si="101"/>
        <v>428.32900000000006</v>
      </c>
      <c r="H277" s="54">
        <v>16109</v>
      </c>
      <c r="I277" s="119">
        <f t="shared" si="141"/>
        <v>6899.9518610000014</v>
      </c>
      <c r="K277" s="132">
        <v>1498.48</v>
      </c>
      <c r="L277" s="39">
        <v>205.51</v>
      </c>
      <c r="M277" s="39">
        <f t="shared" si="138"/>
        <v>1974.9510999999998</v>
      </c>
      <c r="N277" s="39">
        <f t="shared" si="142"/>
        <v>476.47109999999975</v>
      </c>
      <c r="O277" s="44">
        <v>193.55</v>
      </c>
      <c r="P277" s="44">
        <f t="shared" si="143"/>
        <v>1860.0155</v>
      </c>
      <c r="Q277" s="44">
        <f t="shared" si="144"/>
        <v>-361.53549999999996</v>
      </c>
      <c r="R277" s="54">
        <v>9256</v>
      </c>
      <c r="U277" s="133">
        <f t="shared" si="145"/>
        <v>4410.2165015999972</v>
      </c>
      <c r="W277" s="93">
        <v>687.88</v>
      </c>
      <c r="X277" s="50">
        <v>0.25073081829779481</v>
      </c>
      <c r="Y277" s="50">
        <f t="shared" si="146"/>
        <v>731.67264472389286</v>
      </c>
      <c r="Z277" s="39">
        <f t="shared" si="147"/>
        <v>2743.4999999999995</v>
      </c>
      <c r="AA277" s="50">
        <v>0.18234069043542456</v>
      </c>
      <c r="AB277" s="50">
        <f t="shared" si="158"/>
        <v>500.25168420958727</v>
      </c>
      <c r="AP277" s="93">
        <v>529.47</v>
      </c>
      <c r="AQ277" s="50">
        <v>0.1929907053034445</v>
      </c>
      <c r="AR277" s="50">
        <v>529.47</v>
      </c>
      <c r="AS277" s="50">
        <f t="shared" si="155"/>
        <v>2743.5</v>
      </c>
      <c r="AT277" s="50"/>
      <c r="BI277" s="148">
        <v>2541</v>
      </c>
      <c r="BK277" s="152"/>
      <c r="BL277" s="93">
        <v>270.72000000000003</v>
      </c>
      <c r="BN277" s="39">
        <v>6.63</v>
      </c>
      <c r="BO277" s="39">
        <f t="shared" si="130"/>
        <v>63.714299999999994</v>
      </c>
      <c r="BQ277" s="39">
        <v>6.88</v>
      </c>
      <c r="BR277" s="39">
        <f t="shared" si="131"/>
        <v>66.116799999999998</v>
      </c>
      <c r="BX277" s="101">
        <v>61.758000000000003</v>
      </c>
      <c r="BY277" s="39">
        <f t="shared" si="140"/>
        <v>5.938269230769231E-2</v>
      </c>
      <c r="CB277" s="52"/>
      <c r="CC277" s="51">
        <v>0.16497166666666666</v>
      </c>
      <c r="CD277" s="39">
        <v>186.25</v>
      </c>
      <c r="CE277" s="39">
        <f t="shared" si="148"/>
        <v>1789.8625</v>
      </c>
      <c r="CF277" s="39">
        <f t="shared" si="157"/>
        <v>0.14915520833333332</v>
      </c>
      <c r="CG277" s="39">
        <f t="shared" si="149"/>
        <v>-8.9772516025641014E-2</v>
      </c>
      <c r="CH277" s="53">
        <f t="shared" si="156"/>
        <v>1.5816458333333339E-2</v>
      </c>
      <c r="CO277" s="39">
        <v>372</v>
      </c>
      <c r="CP277" s="39">
        <f t="shared" si="150"/>
        <v>3574.9199999999996</v>
      </c>
      <c r="CR277" s="39">
        <v>577.5</v>
      </c>
      <c r="CS277" s="39">
        <f t="shared" si="151"/>
        <v>5549.7749999999996</v>
      </c>
      <c r="CX277" s="100"/>
      <c r="DB277" s="42">
        <v>1.607</v>
      </c>
      <c r="DD277" s="161"/>
      <c r="DE277" s="163"/>
      <c r="DF277" s="43"/>
      <c r="DJ277" s="39">
        <v>0.81</v>
      </c>
      <c r="DK277" s="39">
        <f t="shared" si="152"/>
        <v>7.7841000000000005</v>
      </c>
      <c r="DL277" s="39">
        <f t="shared" si="153"/>
        <v>3.8453454000000002</v>
      </c>
      <c r="DX277" s="39">
        <v>33</v>
      </c>
      <c r="DY277" s="39">
        <f t="shared" si="154"/>
        <v>1.5666222000000001</v>
      </c>
    </row>
    <row r="278" spans="1:129" x14ac:dyDescent="0.2">
      <c r="A278" s="36">
        <v>1767</v>
      </c>
      <c r="B278" s="88">
        <v>9.61</v>
      </c>
      <c r="D278" s="101">
        <v>824.89</v>
      </c>
      <c r="E278" s="42">
        <v>131.84</v>
      </c>
      <c r="F278" s="43">
        <f t="shared" si="100"/>
        <v>1266.9823999999999</v>
      </c>
      <c r="G278" s="39">
        <f t="shared" si="101"/>
        <v>442.09239999999988</v>
      </c>
      <c r="H278" s="54">
        <v>21312</v>
      </c>
      <c r="I278" s="119">
        <f t="shared" si="141"/>
        <v>9421.8732287999974</v>
      </c>
      <c r="K278" s="132">
        <v>1600.43</v>
      </c>
      <c r="L278" s="39">
        <v>226.16</v>
      </c>
      <c r="M278" s="39">
        <f t="shared" si="138"/>
        <v>2173.3975999999998</v>
      </c>
      <c r="N278" s="39">
        <f t="shared" si="142"/>
        <v>572.96759999999972</v>
      </c>
      <c r="O278" s="44">
        <v>203.13</v>
      </c>
      <c r="P278" s="44">
        <f t="shared" si="143"/>
        <v>1952.0792999999999</v>
      </c>
      <c r="Q278" s="44">
        <f t="shared" si="144"/>
        <v>-351.64929999999981</v>
      </c>
      <c r="R278" s="54">
        <v>6867</v>
      </c>
      <c r="U278" s="133">
        <f t="shared" si="145"/>
        <v>3934.5685091999981</v>
      </c>
      <c r="W278" s="93">
        <v>647.67999999999995</v>
      </c>
      <c r="X278" s="50">
        <v>0.23607800255148531</v>
      </c>
      <c r="Y278" s="50">
        <f t="shared" si="146"/>
        <v>688.91338392564239</v>
      </c>
      <c r="Z278" s="39">
        <f t="shared" si="147"/>
        <v>2743.5</v>
      </c>
      <c r="AA278" s="50">
        <v>0.20024915110318947</v>
      </c>
      <c r="AB278" s="50">
        <f t="shared" si="158"/>
        <v>549.38354605160032</v>
      </c>
      <c r="AP278" s="93">
        <v>478.92</v>
      </c>
      <c r="AQ278" s="50">
        <v>0.17456533624931658</v>
      </c>
      <c r="AR278" s="50">
        <v>478.92</v>
      </c>
      <c r="AS278" s="50">
        <f t="shared" si="155"/>
        <v>2743.5</v>
      </c>
      <c r="AT278" s="50"/>
      <c r="BI278" s="148">
        <v>5218</v>
      </c>
      <c r="BK278" s="152"/>
      <c r="BN278" s="39">
        <v>6.63</v>
      </c>
      <c r="BO278" s="39">
        <f t="shared" si="130"/>
        <v>63.714299999999994</v>
      </c>
      <c r="BQ278" s="39">
        <v>6.88</v>
      </c>
      <c r="BR278" s="39">
        <f t="shared" si="131"/>
        <v>66.116799999999998</v>
      </c>
      <c r="BX278" s="101">
        <v>73.135999999999996</v>
      </c>
      <c r="BY278" s="39">
        <f t="shared" si="140"/>
        <v>7.0323076923076919E-2</v>
      </c>
      <c r="CB278" s="52"/>
      <c r="CC278" s="51">
        <v>0.14915520833333332</v>
      </c>
      <c r="CD278" s="39">
        <v>204</v>
      </c>
      <c r="CE278" s="39">
        <f t="shared" si="148"/>
        <v>1960.4399999999998</v>
      </c>
      <c r="CF278" s="39">
        <f t="shared" si="157"/>
        <v>0.16336999999999999</v>
      </c>
      <c r="CG278" s="39">
        <f t="shared" si="149"/>
        <v>-9.3046923076923069E-2</v>
      </c>
      <c r="CH278" s="53">
        <f t="shared" si="156"/>
        <v>-1.4214791666666671E-2</v>
      </c>
      <c r="CO278" s="39">
        <v>308.39999999999998</v>
      </c>
      <c r="CP278" s="39">
        <f t="shared" si="150"/>
        <v>2963.7239999999997</v>
      </c>
      <c r="CR278" s="39">
        <v>585</v>
      </c>
      <c r="CS278" s="39">
        <f t="shared" si="151"/>
        <v>5621.8499999999995</v>
      </c>
      <c r="CX278" s="100"/>
      <c r="DB278" s="42">
        <v>1.4179999999999999</v>
      </c>
      <c r="DD278" s="161"/>
      <c r="DE278" s="163"/>
      <c r="DF278" s="43"/>
      <c r="DJ278" s="39">
        <v>0.86</v>
      </c>
      <c r="DK278" s="39">
        <f t="shared" si="152"/>
        <v>8.2645999999999997</v>
      </c>
      <c r="DL278" s="39">
        <f t="shared" si="153"/>
        <v>4.0827124000000001</v>
      </c>
      <c r="DX278" s="39">
        <v>33</v>
      </c>
      <c r="DY278" s="39">
        <f t="shared" si="154"/>
        <v>1.5666222000000001</v>
      </c>
    </row>
    <row r="279" spans="1:129" x14ac:dyDescent="0.2">
      <c r="A279" s="36">
        <v>1768</v>
      </c>
      <c r="B279" s="88">
        <v>9.61</v>
      </c>
      <c r="D279" s="101">
        <v>861.13</v>
      </c>
      <c r="E279" s="42">
        <v>136.27000000000001</v>
      </c>
      <c r="F279" s="43">
        <f t="shared" si="100"/>
        <v>1309.5546999999999</v>
      </c>
      <c r="G279" s="39">
        <f t="shared" si="101"/>
        <v>448.42469999999992</v>
      </c>
      <c r="H279" s="54">
        <v>16819</v>
      </c>
      <c r="I279" s="119">
        <f t="shared" si="141"/>
        <v>7542.0550292999988</v>
      </c>
      <c r="K279" s="132">
        <v>1866.02</v>
      </c>
      <c r="L279" s="39">
        <v>262.27</v>
      </c>
      <c r="M279" s="39">
        <f t="shared" si="138"/>
        <v>2520.4146999999998</v>
      </c>
      <c r="N279" s="39">
        <f t="shared" si="142"/>
        <v>654.39469999999983</v>
      </c>
      <c r="O279" s="44">
        <v>237.55</v>
      </c>
      <c r="P279" s="44">
        <f t="shared" si="143"/>
        <v>2282.8555000000001</v>
      </c>
      <c r="Q279" s="44">
        <f t="shared" si="144"/>
        <v>-416.83550000000014</v>
      </c>
      <c r="R279" s="54">
        <v>12182</v>
      </c>
      <c r="U279" s="133">
        <f t="shared" si="145"/>
        <v>7971.8362353999973</v>
      </c>
      <c r="W279" s="93">
        <v>718.54</v>
      </c>
      <c r="X279" s="50">
        <v>0.26190632403863678</v>
      </c>
      <c r="Y279" s="50">
        <f t="shared" si="146"/>
        <v>764.28455855658831</v>
      </c>
      <c r="Z279" s="39">
        <f t="shared" si="147"/>
        <v>2743.5</v>
      </c>
      <c r="AA279" s="50">
        <v>0.2214136955287298</v>
      </c>
      <c r="AB279" s="50">
        <f t="shared" si="158"/>
        <v>607.44847368307023</v>
      </c>
      <c r="AP279" s="93">
        <v>550.16</v>
      </c>
      <c r="AQ279" s="50">
        <v>0.20053216694004009</v>
      </c>
      <c r="AR279" s="50">
        <v>550.16</v>
      </c>
      <c r="AS279" s="50">
        <f t="shared" si="155"/>
        <v>2743.5</v>
      </c>
      <c r="AT279" s="50"/>
      <c r="BI279" s="148">
        <v>3674</v>
      </c>
      <c r="BK279" s="152"/>
      <c r="BN279" s="39">
        <v>6.63</v>
      </c>
      <c r="BO279" s="39">
        <f t="shared" si="130"/>
        <v>63.714299999999994</v>
      </c>
      <c r="BQ279" s="39">
        <v>6.88</v>
      </c>
      <c r="BR279" s="39">
        <f t="shared" si="131"/>
        <v>66.116799999999998</v>
      </c>
      <c r="BX279" s="101">
        <v>75.012</v>
      </c>
      <c r="BY279" s="39">
        <f t="shared" si="140"/>
        <v>7.2126923076923075E-2</v>
      </c>
      <c r="CB279" s="52"/>
      <c r="CC279" s="51">
        <v>0.16336999999999999</v>
      </c>
      <c r="CD279" s="39">
        <v>192.92</v>
      </c>
      <c r="CE279" s="39">
        <f t="shared" si="148"/>
        <v>1853.9611999999997</v>
      </c>
      <c r="CF279" s="39">
        <f t="shared" si="157"/>
        <v>0.15449676666666665</v>
      </c>
      <c r="CG279" s="39">
        <f t="shared" si="149"/>
        <v>-8.2369843589743572E-2</v>
      </c>
      <c r="CH279" s="53">
        <f t="shared" si="156"/>
        <v>8.8732333333333413E-3</v>
      </c>
      <c r="CO279" s="39">
        <v>336.56</v>
      </c>
      <c r="CP279" s="39">
        <f t="shared" si="150"/>
        <v>3234.3415999999997</v>
      </c>
      <c r="CR279" s="39">
        <v>585</v>
      </c>
      <c r="CS279" s="39">
        <f t="shared" si="151"/>
        <v>5621.8499999999995</v>
      </c>
      <c r="CX279" s="100"/>
      <c r="DB279" s="42">
        <v>2.1760000000000002</v>
      </c>
      <c r="DD279" s="161"/>
      <c r="DE279" s="163"/>
      <c r="DF279" s="43"/>
      <c r="DJ279" s="39">
        <v>0.86</v>
      </c>
      <c r="DK279" s="39">
        <f t="shared" si="152"/>
        <v>8.2645999999999997</v>
      </c>
      <c r="DL279" s="39">
        <f t="shared" si="153"/>
        <v>4.0827124000000001</v>
      </c>
      <c r="DR279" s="39">
        <v>14.7</v>
      </c>
      <c r="DS279" s="39">
        <f>DR279*0.4356</f>
        <v>6.4033199999999999</v>
      </c>
      <c r="DX279" s="39">
        <v>34.92</v>
      </c>
      <c r="DY279" s="39">
        <f t="shared" si="154"/>
        <v>1.657771128</v>
      </c>
    </row>
    <row r="280" spans="1:129" x14ac:dyDescent="0.2">
      <c r="A280" s="36">
        <v>1769</v>
      </c>
      <c r="B280" s="88">
        <v>9.61</v>
      </c>
      <c r="D280" s="101">
        <v>928.47</v>
      </c>
      <c r="E280" s="42">
        <v>145.47999999999999</v>
      </c>
      <c r="F280" s="43">
        <f t="shared" si="100"/>
        <v>1398.0627999999999</v>
      </c>
      <c r="G280" s="39">
        <f t="shared" si="101"/>
        <v>469.5927999999999</v>
      </c>
      <c r="H280" s="54">
        <v>25959</v>
      </c>
      <c r="I280" s="119">
        <f t="shared" si="141"/>
        <v>12190.159495199998</v>
      </c>
      <c r="K280" s="132">
        <v>1789.14</v>
      </c>
      <c r="L280" s="39">
        <v>232.23</v>
      </c>
      <c r="M280" s="39">
        <f t="shared" si="138"/>
        <v>2231.7302999999997</v>
      </c>
      <c r="N280" s="39">
        <f t="shared" si="142"/>
        <v>442.59029999999962</v>
      </c>
      <c r="O280" s="44">
        <v>198.63</v>
      </c>
      <c r="P280" s="44">
        <f t="shared" si="143"/>
        <v>1908.8342999999998</v>
      </c>
      <c r="Q280" s="44">
        <f t="shared" si="144"/>
        <v>-119.69429999999966</v>
      </c>
      <c r="R280" s="54">
        <v>10635</v>
      </c>
      <c r="U280" s="133">
        <f t="shared" si="145"/>
        <v>4706.9478404999963</v>
      </c>
      <c r="W280" s="93">
        <v>640.17999999999995</v>
      </c>
      <c r="X280" s="50">
        <v>0.23334426827045743</v>
      </c>
      <c r="Y280" s="50">
        <f t="shared" si="146"/>
        <v>680.93590989611801</v>
      </c>
      <c r="Z280" s="39">
        <f t="shared" si="147"/>
        <v>2743.5</v>
      </c>
      <c r="AA280" s="50">
        <v>0.15140789473655791</v>
      </c>
      <c r="AB280" s="50">
        <f t="shared" si="158"/>
        <v>415.38755920974666</v>
      </c>
      <c r="AE280" s="39">
        <v>0.29955970571534035</v>
      </c>
      <c r="AF280" s="39">
        <f>AE280*Z280</f>
        <v>821.84205263003628</v>
      </c>
      <c r="AK280" s="39">
        <f>AF280-W280</f>
        <v>181.66205263003633</v>
      </c>
      <c r="AM280" s="39">
        <f t="shared" ref="AM280:AM311" si="159">AF280-AB280</f>
        <v>406.45449342028962</v>
      </c>
      <c r="AO280" s="147"/>
      <c r="AP280" s="93">
        <v>518.85</v>
      </c>
      <c r="AQ280" s="50">
        <v>0.18911973756150902</v>
      </c>
      <c r="AR280" s="50">
        <v>518.85</v>
      </c>
      <c r="AS280" s="50">
        <f t="shared" si="155"/>
        <v>2743.5</v>
      </c>
      <c r="AT280" s="50"/>
      <c r="AV280" s="39">
        <v>0.20676131861874034</v>
      </c>
      <c r="AW280" s="39">
        <f t="shared" ref="AW280:AW311" si="160">AV280*2743.5</f>
        <v>567.24967763051416</v>
      </c>
      <c r="BB280" s="39">
        <f t="shared" ref="BB280:BB304" si="161">AW280-AP280</f>
        <v>48.399677630514134</v>
      </c>
      <c r="BI280" s="148">
        <v>2359</v>
      </c>
      <c r="BK280" s="152"/>
      <c r="BN280" s="39">
        <v>6.63</v>
      </c>
      <c r="BO280" s="39">
        <f t="shared" si="130"/>
        <v>63.714299999999994</v>
      </c>
      <c r="BQ280" s="39">
        <v>6.88</v>
      </c>
      <c r="BR280" s="39">
        <f t="shared" si="131"/>
        <v>66.116799999999998</v>
      </c>
      <c r="BX280" s="101">
        <v>75.335999999999999</v>
      </c>
      <c r="BY280" s="39">
        <f t="shared" si="140"/>
        <v>7.2438461538461535E-2</v>
      </c>
      <c r="CB280" s="52"/>
      <c r="CC280" s="51">
        <v>0.15449676666666665</v>
      </c>
      <c r="CD280" s="39">
        <v>168</v>
      </c>
      <c r="CE280" s="39">
        <f t="shared" si="148"/>
        <v>1614.48</v>
      </c>
      <c r="CF280" s="39">
        <f t="shared" si="157"/>
        <v>0.13453999999999999</v>
      </c>
      <c r="CG280" s="39">
        <f t="shared" si="149"/>
        <v>-6.2101538461538458E-2</v>
      </c>
      <c r="CH280" s="53">
        <f t="shared" si="156"/>
        <v>1.9956766666666653E-2</v>
      </c>
      <c r="CO280" s="39">
        <v>346.13</v>
      </c>
      <c r="CP280" s="39">
        <f t="shared" si="150"/>
        <v>3326.3092999999999</v>
      </c>
      <c r="CR280" s="39">
        <v>585</v>
      </c>
      <c r="CS280" s="39">
        <f t="shared" si="151"/>
        <v>5621.8499999999995</v>
      </c>
      <c r="CX280" s="100"/>
      <c r="DB280" s="43"/>
      <c r="DD280" s="161"/>
      <c r="DE280" s="163"/>
      <c r="DF280" s="43"/>
      <c r="DJ280" s="39">
        <v>0.89</v>
      </c>
      <c r="DK280" s="39">
        <f t="shared" si="152"/>
        <v>8.5528999999999993</v>
      </c>
      <c r="DL280" s="39">
        <f t="shared" si="153"/>
        <v>4.2251325999999993</v>
      </c>
      <c r="DX280" s="39">
        <v>33.46</v>
      </c>
      <c r="DY280" s="39">
        <f t="shared" si="154"/>
        <v>1.5884599639999997</v>
      </c>
    </row>
    <row r="281" spans="1:129" x14ac:dyDescent="0.2">
      <c r="A281" s="36">
        <v>1770</v>
      </c>
      <c r="B281" s="88">
        <v>9.61</v>
      </c>
      <c r="D281" s="101">
        <v>904.19</v>
      </c>
      <c r="E281" s="42">
        <v>148.05000000000001</v>
      </c>
      <c r="F281" s="43">
        <f t="shared" si="100"/>
        <v>1422.7605000000001</v>
      </c>
      <c r="G281" s="39">
        <f t="shared" si="101"/>
        <v>518.57050000000004</v>
      </c>
      <c r="H281" s="54">
        <v>31956</v>
      </c>
      <c r="I281" s="119">
        <f t="shared" si="141"/>
        <v>16571.438898</v>
      </c>
      <c r="K281" s="132">
        <v>1355.2</v>
      </c>
      <c r="L281" s="39">
        <v>198.38</v>
      </c>
      <c r="M281" s="39">
        <f t="shared" si="138"/>
        <v>1906.4317999999998</v>
      </c>
      <c r="N281" s="39">
        <f t="shared" si="142"/>
        <v>551.23179999999979</v>
      </c>
      <c r="O281" s="44">
        <v>171.36</v>
      </c>
      <c r="P281" s="44">
        <f t="shared" si="143"/>
        <v>1646.7696000000001</v>
      </c>
      <c r="Q281" s="44">
        <f t="shared" si="144"/>
        <v>-291.56960000000004</v>
      </c>
      <c r="R281" s="54">
        <v>18057</v>
      </c>
      <c r="U281" s="133">
        <f t="shared" si="145"/>
        <v>9953.5926125999977</v>
      </c>
      <c r="W281" s="93">
        <v>636.36</v>
      </c>
      <c r="X281" s="50">
        <v>0.23195188627665392</v>
      </c>
      <c r="Y281" s="50">
        <f t="shared" si="146"/>
        <v>676.8727164570804</v>
      </c>
      <c r="Z281" s="39">
        <f t="shared" si="147"/>
        <v>2743.5</v>
      </c>
      <c r="AA281" s="50">
        <v>0.27188299377424913</v>
      </c>
      <c r="AB281" s="50">
        <f t="shared" si="158"/>
        <v>745.91099341965253</v>
      </c>
      <c r="AE281" s="39">
        <v>0.32886445953531929</v>
      </c>
      <c r="AF281" s="39">
        <f>AE281*Z281</f>
        <v>902.23964473514843</v>
      </c>
      <c r="AK281" s="39">
        <f>AF281-W281</f>
        <v>265.87964473514842</v>
      </c>
      <c r="AM281" s="39">
        <f t="shared" si="159"/>
        <v>156.3286513154959</v>
      </c>
      <c r="AO281" s="147"/>
      <c r="AP281" s="93">
        <v>525</v>
      </c>
      <c r="AQ281" s="50">
        <v>0.1913613996719519</v>
      </c>
      <c r="AR281" s="50">
        <v>525</v>
      </c>
      <c r="AS281" s="50">
        <f t="shared" si="155"/>
        <v>2743.5</v>
      </c>
      <c r="AT281" s="50"/>
      <c r="AV281" s="39">
        <v>0.24095019807538243</v>
      </c>
      <c r="AW281" s="39">
        <f t="shared" si="160"/>
        <v>661.04686841981174</v>
      </c>
      <c r="BB281" s="39">
        <f t="shared" si="161"/>
        <v>136.04686841981174</v>
      </c>
      <c r="BI281" s="148">
        <v>7591</v>
      </c>
      <c r="BK281" s="152"/>
      <c r="BN281" s="39">
        <v>6.63</v>
      </c>
      <c r="BO281" s="39">
        <f t="shared" si="130"/>
        <v>63.714299999999994</v>
      </c>
      <c r="BQ281" s="39">
        <v>6.88</v>
      </c>
      <c r="BR281" s="39">
        <f t="shared" si="131"/>
        <v>66.116799999999998</v>
      </c>
      <c r="BX281" s="101">
        <v>76.820999999999998</v>
      </c>
      <c r="BY281" s="39">
        <f t="shared" si="140"/>
        <v>7.3866346153846157E-2</v>
      </c>
      <c r="CB281" s="52"/>
      <c r="CC281" s="51">
        <v>0.13453999999999999</v>
      </c>
      <c r="CD281" s="39">
        <v>138</v>
      </c>
      <c r="CE281" s="39">
        <f t="shared" si="148"/>
        <v>1326.1799999999998</v>
      </c>
      <c r="CF281" s="39">
        <f t="shared" si="157"/>
        <v>0.11051499999999999</v>
      </c>
      <c r="CG281" s="39">
        <f t="shared" si="149"/>
        <v>-3.6648653846153831E-2</v>
      </c>
      <c r="CH281" s="53">
        <f t="shared" si="156"/>
        <v>2.4025000000000005E-2</v>
      </c>
      <c r="CO281" s="39">
        <v>323.39999999999998</v>
      </c>
      <c r="CP281" s="39">
        <f t="shared" si="150"/>
        <v>3107.8739999999998</v>
      </c>
      <c r="CR281" s="39">
        <v>585</v>
      </c>
      <c r="CS281" s="39">
        <f t="shared" si="151"/>
        <v>5621.8499999999995</v>
      </c>
      <c r="CX281" s="100"/>
      <c r="DB281" s="43"/>
      <c r="DD281" s="161"/>
      <c r="DE281" s="163"/>
      <c r="DF281" s="43"/>
      <c r="DJ281" s="39">
        <v>0.56000000000000005</v>
      </c>
      <c r="DK281" s="39">
        <f t="shared" si="152"/>
        <v>5.3816000000000006</v>
      </c>
      <c r="DL281" s="39">
        <f t="shared" si="153"/>
        <v>2.6585104000000004</v>
      </c>
      <c r="DX281" s="39">
        <v>32</v>
      </c>
      <c r="DY281" s="39">
        <f t="shared" si="154"/>
        <v>1.5191487999999997</v>
      </c>
    </row>
    <row r="282" spans="1:129" x14ac:dyDescent="0.2">
      <c r="A282" s="36">
        <v>1771</v>
      </c>
      <c r="B282" s="88">
        <v>9.61</v>
      </c>
      <c r="D282" s="101">
        <v>1291.6199999999999</v>
      </c>
      <c r="E282" s="42">
        <v>225.98</v>
      </c>
      <c r="F282" s="43">
        <f t="shared" si="100"/>
        <v>2171.6677999999997</v>
      </c>
      <c r="G282" s="39">
        <f t="shared" si="101"/>
        <v>880.04779999999982</v>
      </c>
      <c r="H282" s="54">
        <v>17113</v>
      </c>
      <c r="I282" s="119">
        <f t="shared" si="141"/>
        <v>15060.258001399998</v>
      </c>
      <c r="K282" s="132">
        <v>1713.33</v>
      </c>
      <c r="L282" s="39">
        <v>230.47</v>
      </c>
      <c r="M282" s="39">
        <f t="shared" si="138"/>
        <v>2214.8166999999999</v>
      </c>
      <c r="N282" s="39">
        <f t="shared" si="142"/>
        <v>501.48669999999993</v>
      </c>
      <c r="O282" s="44">
        <v>218.28</v>
      </c>
      <c r="P282" s="44">
        <f t="shared" si="143"/>
        <v>2097.6707999999999</v>
      </c>
      <c r="Q282" s="44">
        <f t="shared" si="144"/>
        <v>-384.34079999999994</v>
      </c>
      <c r="R282" s="54">
        <v>12139</v>
      </c>
      <c r="U282" s="133">
        <f t="shared" si="145"/>
        <v>6087.5470512999991</v>
      </c>
      <c r="W282" s="93">
        <v>938.25</v>
      </c>
      <c r="X282" s="50">
        <v>0.34199015855658832</v>
      </c>
      <c r="Y282" s="50">
        <f t="shared" si="146"/>
        <v>997.98200109349375</v>
      </c>
      <c r="Z282" s="39">
        <f t="shared" si="147"/>
        <v>2743.5</v>
      </c>
      <c r="AA282" s="50">
        <v>0.36305333899196141</v>
      </c>
      <c r="AB282" s="50">
        <f t="shared" si="158"/>
        <v>996.03683552444613</v>
      </c>
      <c r="AE282" s="50">
        <v>0.45422368420967368</v>
      </c>
      <c r="AF282" s="39">
        <f>AE282*Z282</f>
        <v>1246.1626776292399</v>
      </c>
      <c r="AK282" s="39">
        <f>AF282-W282</f>
        <v>307.91267762923985</v>
      </c>
      <c r="AM282" s="39">
        <f t="shared" si="159"/>
        <v>250.12584210479372</v>
      </c>
      <c r="AO282" s="147"/>
      <c r="AP282" s="93">
        <v>706.86</v>
      </c>
      <c r="AQ282" s="50">
        <v>0.25764898851831602</v>
      </c>
      <c r="AR282" s="50">
        <v>706.86</v>
      </c>
      <c r="AS282" s="50">
        <f t="shared" si="155"/>
        <v>2743.5</v>
      </c>
      <c r="AT282" s="50"/>
      <c r="AV282" s="39">
        <v>0.27025495189536142</v>
      </c>
      <c r="AW282" s="39">
        <f t="shared" si="160"/>
        <v>741.44446052492401</v>
      </c>
      <c r="BB282" s="39">
        <f t="shared" si="161"/>
        <v>34.584460524923998</v>
      </c>
      <c r="BI282" s="148">
        <v>4110</v>
      </c>
      <c r="BK282" s="152"/>
      <c r="BN282" s="39">
        <v>6.63</v>
      </c>
      <c r="BO282" s="39">
        <f t="shared" si="130"/>
        <v>63.714299999999994</v>
      </c>
      <c r="BQ282" s="39">
        <v>6.88</v>
      </c>
      <c r="BR282" s="39">
        <f t="shared" si="131"/>
        <v>66.116799999999998</v>
      </c>
      <c r="BX282" s="101">
        <v>85.484999999999999</v>
      </c>
      <c r="BY282" s="39">
        <f t="shared" si="140"/>
        <v>8.2197115384615382E-2</v>
      </c>
      <c r="CB282" s="52"/>
      <c r="CC282" s="51">
        <v>0.11051499999999999</v>
      </c>
      <c r="CD282" s="39">
        <v>158.4</v>
      </c>
      <c r="CE282" s="39">
        <f t="shared" si="148"/>
        <v>1522.2239999999999</v>
      </c>
      <c r="CF282" s="39">
        <f t="shared" si="157"/>
        <v>0.12685199999999999</v>
      </c>
      <c r="CG282" s="39">
        <f t="shared" si="149"/>
        <v>-4.465488461538461E-2</v>
      </c>
      <c r="CH282" s="53">
        <f t="shared" si="156"/>
        <v>-1.6337000000000004E-2</v>
      </c>
      <c r="CO282" s="39">
        <v>438.7</v>
      </c>
      <c r="CP282" s="39">
        <f t="shared" si="150"/>
        <v>4215.9069999999992</v>
      </c>
      <c r="CR282" s="39">
        <v>585</v>
      </c>
      <c r="CS282" s="39">
        <f t="shared" si="151"/>
        <v>5621.8499999999995</v>
      </c>
      <c r="CX282" s="100"/>
      <c r="DB282" s="43"/>
      <c r="DD282" s="161"/>
      <c r="DE282" s="163"/>
      <c r="DF282" s="43"/>
      <c r="DJ282" s="39">
        <v>0.55000000000000004</v>
      </c>
      <c r="DK282" s="39">
        <f t="shared" si="152"/>
        <v>5.2854999999999999</v>
      </c>
      <c r="DL282" s="39">
        <f t="shared" si="153"/>
        <v>2.6110370000000001</v>
      </c>
    </row>
    <row r="283" spans="1:129" x14ac:dyDescent="0.2">
      <c r="A283" s="36">
        <v>1772</v>
      </c>
      <c r="B283" s="88">
        <v>9.61</v>
      </c>
      <c r="D283" s="101">
        <v>1444.12</v>
      </c>
      <c r="E283" s="42">
        <v>254.98</v>
      </c>
      <c r="F283" s="43">
        <f t="shared" si="100"/>
        <v>2450.3577999999998</v>
      </c>
      <c r="G283" s="39">
        <f t="shared" si="101"/>
        <v>1006.2377999999999</v>
      </c>
      <c r="H283" s="54">
        <v>22954</v>
      </c>
      <c r="I283" s="119">
        <f t="shared" si="141"/>
        <v>23097.182461199998</v>
      </c>
      <c r="K283" s="132">
        <v>1852.36</v>
      </c>
      <c r="L283" s="39">
        <v>271.22000000000003</v>
      </c>
      <c r="M283" s="39">
        <f>L283*B283</f>
        <v>2606.4241999999999</v>
      </c>
      <c r="N283" s="39">
        <f t="shared" si="142"/>
        <v>754.06420000000003</v>
      </c>
      <c r="O283" s="44">
        <v>241.06</v>
      </c>
      <c r="P283" s="44">
        <f t="shared" si="143"/>
        <v>2316.5866000000001</v>
      </c>
      <c r="Q283" s="44">
        <f t="shared" si="144"/>
        <v>-464.22660000000019</v>
      </c>
      <c r="R283" s="54">
        <v>10696</v>
      </c>
      <c r="U283" s="133">
        <f t="shared" si="145"/>
        <v>8065.4706832000002</v>
      </c>
      <c r="X283" s="50" t="s">
        <v>277</v>
      </c>
      <c r="Y283" s="50"/>
      <c r="AA283" s="50">
        <v>0.25397453310648421</v>
      </c>
      <c r="AB283" s="50">
        <f t="shared" si="158"/>
        <v>696.77913157763942</v>
      </c>
      <c r="AE283" s="50">
        <v>0.48841256366631575</v>
      </c>
      <c r="AF283" s="39">
        <f t="shared" ref="AF283:AF314" si="162">AE283*2743.5</f>
        <v>1339.9598684185373</v>
      </c>
      <c r="AM283" s="39">
        <f t="shared" si="159"/>
        <v>643.18073684089791</v>
      </c>
      <c r="AO283" s="147"/>
      <c r="AP283" s="93">
        <v>681.2</v>
      </c>
      <c r="AQ283" s="50">
        <v>0.24829597229815931</v>
      </c>
      <c r="AR283" s="50">
        <v>681.2</v>
      </c>
      <c r="AS283" s="50">
        <f t="shared" si="155"/>
        <v>2743.5</v>
      </c>
      <c r="AT283" s="50"/>
      <c r="AV283" s="39">
        <v>0.27351103565313684</v>
      </c>
      <c r="AW283" s="39">
        <f t="shared" si="160"/>
        <v>750.37752631438093</v>
      </c>
      <c r="BB283" s="39">
        <f t="shared" si="161"/>
        <v>69.177526314380884</v>
      </c>
      <c r="BI283" s="148">
        <v>3716</v>
      </c>
      <c r="BK283" s="152"/>
      <c r="BN283" s="39">
        <v>6.63</v>
      </c>
      <c r="BO283" s="39">
        <f t="shared" si="130"/>
        <v>63.714299999999994</v>
      </c>
      <c r="BQ283" s="39">
        <v>6.88</v>
      </c>
      <c r="BR283" s="39">
        <f t="shared" si="131"/>
        <v>66.116799999999998</v>
      </c>
      <c r="BX283" s="101">
        <v>85.760999999999996</v>
      </c>
      <c r="BY283" s="39">
        <f t="shared" si="140"/>
        <v>8.2462499999999994E-2</v>
      </c>
      <c r="CB283" s="52"/>
      <c r="CC283" s="51">
        <v>0.12685199999999999</v>
      </c>
      <c r="CD283" s="39">
        <v>153</v>
      </c>
      <c r="CE283" s="39">
        <f t="shared" si="148"/>
        <v>1470.33</v>
      </c>
      <c r="CF283" s="39">
        <f t="shared" si="157"/>
        <v>0.1225275</v>
      </c>
      <c r="CG283" s="39">
        <f t="shared" si="149"/>
        <v>-4.0065000000000003E-2</v>
      </c>
      <c r="CH283" s="53">
        <f t="shared" si="156"/>
        <v>4.324499999999995E-3</v>
      </c>
      <c r="CO283" s="39">
        <v>459.6</v>
      </c>
      <c r="CP283" s="39">
        <f t="shared" si="150"/>
        <v>4416.7560000000003</v>
      </c>
      <c r="CR283" s="39">
        <v>596.25</v>
      </c>
      <c r="CS283" s="39">
        <f t="shared" si="151"/>
        <v>5729.9624999999996</v>
      </c>
      <c r="CX283" s="100"/>
      <c r="DB283" s="43"/>
      <c r="DD283" s="161"/>
      <c r="DE283" s="163"/>
      <c r="DF283" s="43"/>
      <c r="DJ283" s="39">
        <v>0.59</v>
      </c>
      <c r="DK283" s="39">
        <f t="shared" si="152"/>
        <v>5.6698999999999993</v>
      </c>
      <c r="DL283" s="39">
        <f t="shared" si="153"/>
        <v>2.8009305999999996</v>
      </c>
      <c r="DR283" s="39">
        <v>14.28</v>
      </c>
      <c r="DS283" s="39">
        <f>DR283*0.4356</f>
        <v>6.2203679999999997</v>
      </c>
      <c r="DX283" s="39">
        <v>41.5</v>
      </c>
      <c r="DY283" s="39">
        <f>((DX283*B283)/100)*0.494</f>
        <v>1.9701461</v>
      </c>
    </row>
    <row r="284" spans="1:129" x14ac:dyDescent="0.2">
      <c r="A284" s="36">
        <v>1773</v>
      </c>
      <c r="B284" s="88">
        <v>9.61</v>
      </c>
      <c r="D284" s="101">
        <v>1120.57</v>
      </c>
      <c r="E284" s="42">
        <v>177.8</v>
      </c>
      <c r="F284" s="43">
        <f t="shared" si="100"/>
        <v>1708.6579999999999</v>
      </c>
      <c r="G284" s="39">
        <f t="shared" si="101"/>
        <v>588.08799999999997</v>
      </c>
      <c r="H284" s="54">
        <v>15126</v>
      </c>
      <c r="I284" s="119">
        <f t="shared" si="141"/>
        <v>8895.4190879999987</v>
      </c>
      <c r="K284" s="132">
        <v>1995.07</v>
      </c>
      <c r="L284" s="39">
        <v>268.98</v>
      </c>
      <c r="M284" s="39">
        <f t="shared" si="138"/>
        <v>2584.8978000000002</v>
      </c>
      <c r="N284" s="39">
        <f t="shared" si="142"/>
        <v>589.82780000000025</v>
      </c>
      <c r="O284" s="44">
        <v>232.34</v>
      </c>
      <c r="P284" s="44">
        <f t="shared" si="143"/>
        <v>2232.7873999999997</v>
      </c>
      <c r="Q284" s="44">
        <f t="shared" si="144"/>
        <v>-237.71739999999977</v>
      </c>
      <c r="R284" s="54">
        <v>7733</v>
      </c>
      <c r="U284" s="133">
        <f t="shared" si="145"/>
        <v>4561.1383774000014</v>
      </c>
      <c r="W284" s="93">
        <v>765.9</v>
      </c>
      <c r="X284" s="50">
        <v>0.27916894477856752</v>
      </c>
      <c r="Y284" s="50">
        <f t="shared" ref="Y284:Y318" si="163">X284*2918.16</f>
        <v>814.65964789502459</v>
      </c>
      <c r="Z284" s="39">
        <f t="shared" ref="Z284:Z318" si="164">W284/X284</f>
        <v>2743.5</v>
      </c>
      <c r="AA284" s="50">
        <v>0.19048089982986316</v>
      </c>
      <c r="AB284" s="50">
        <f t="shared" si="158"/>
        <v>522.58434868322956</v>
      </c>
      <c r="AE284" s="39">
        <v>0.38910200905416492</v>
      </c>
      <c r="AF284" s="39">
        <f t="shared" si="162"/>
        <v>1067.5013618401015</v>
      </c>
      <c r="AK284" s="39">
        <f t="shared" ref="AK284:AK318" si="165">AF284-W284</f>
        <v>301.6013618401015</v>
      </c>
      <c r="AM284" s="39">
        <f t="shared" si="159"/>
        <v>544.91701315687192</v>
      </c>
      <c r="AO284" s="147"/>
      <c r="AP284" s="93">
        <v>443.19</v>
      </c>
      <c r="AQ284" s="50">
        <v>0.16154182613449972</v>
      </c>
      <c r="AR284" s="50">
        <v>443.19</v>
      </c>
      <c r="AS284" s="50">
        <f t="shared" si="155"/>
        <v>2743.5</v>
      </c>
      <c r="AT284" s="50"/>
      <c r="AV284" s="39">
        <v>0.25723061686425963</v>
      </c>
      <c r="AW284" s="39">
        <f t="shared" si="160"/>
        <v>705.71219736709634</v>
      </c>
      <c r="BB284" s="39">
        <f t="shared" si="161"/>
        <v>262.52219736709634</v>
      </c>
      <c r="BI284" s="148">
        <v>4418</v>
      </c>
      <c r="BK284" s="152"/>
      <c r="BN284" s="39">
        <v>6.63</v>
      </c>
      <c r="BO284" s="39">
        <f t="shared" si="130"/>
        <v>63.714299999999994</v>
      </c>
      <c r="BQ284" s="39">
        <v>6.88</v>
      </c>
      <c r="BR284" s="39">
        <f t="shared" si="131"/>
        <v>66.116799999999998</v>
      </c>
      <c r="BX284" s="101">
        <v>68.227000000000004</v>
      </c>
      <c r="BY284" s="39">
        <f t="shared" si="140"/>
        <v>6.5602884615384618E-2</v>
      </c>
      <c r="CB284" s="52"/>
      <c r="CC284" s="51">
        <v>0.1225275</v>
      </c>
      <c r="CD284" s="39">
        <v>127.2</v>
      </c>
      <c r="CE284" s="39">
        <f t="shared" si="148"/>
        <v>1222.3920000000001</v>
      </c>
      <c r="CF284" s="39">
        <f t="shared" si="157"/>
        <v>0.101866</v>
      </c>
      <c r="CG284" s="39">
        <f t="shared" si="149"/>
        <v>-3.626311538461538E-2</v>
      </c>
      <c r="CH284" s="53">
        <f t="shared" si="156"/>
        <v>2.0661499999999999E-2</v>
      </c>
      <c r="CO284" s="39">
        <v>314.85000000000002</v>
      </c>
      <c r="CP284" s="39">
        <f t="shared" si="150"/>
        <v>3025.7085000000002</v>
      </c>
      <c r="CR284" s="39">
        <v>593.75</v>
      </c>
      <c r="CS284" s="39">
        <f t="shared" si="151"/>
        <v>5705.9375</v>
      </c>
      <c r="CX284" s="100"/>
      <c r="DB284" s="42">
        <v>1.38</v>
      </c>
      <c r="DD284" s="161"/>
      <c r="DE284" s="163"/>
      <c r="DF284" s="43"/>
      <c r="DJ284" s="39">
        <v>0.56999999999999995</v>
      </c>
      <c r="DK284" s="39">
        <f t="shared" si="152"/>
        <v>5.4776999999999996</v>
      </c>
      <c r="DL284" s="39">
        <f t="shared" si="153"/>
        <v>2.7059837999999998</v>
      </c>
      <c r="DR284" s="39">
        <v>14.904</v>
      </c>
      <c r="DS284" s="39">
        <f>DR284*0.4356</f>
        <v>6.4921823999999999</v>
      </c>
      <c r="DX284" s="39">
        <v>41.5</v>
      </c>
      <c r="DY284" s="39">
        <f>((DX284*B284)/100)*0.494</f>
        <v>1.9701461</v>
      </c>
    </row>
    <row r="285" spans="1:129" x14ac:dyDescent="0.2">
      <c r="A285" s="36">
        <v>1774</v>
      </c>
      <c r="B285" s="88">
        <v>9.61</v>
      </c>
      <c r="D285" s="101">
        <v>976.91</v>
      </c>
      <c r="E285" s="42">
        <v>147.63999999999999</v>
      </c>
      <c r="F285" s="43">
        <f t="shared" si="100"/>
        <v>1418.8203999999998</v>
      </c>
      <c r="G285" s="39">
        <f t="shared" si="101"/>
        <v>441.91039999999987</v>
      </c>
      <c r="H285" s="54">
        <v>21369</v>
      </c>
      <c r="I285" s="119">
        <f t="shared" si="141"/>
        <v>9443.1833375999959</v>
      </c>
      <c r="K285" s="132">
        <v>1885.05</v>
      </c>
      <c r="L285" s="39">
        <v>244.36</v>
      </c>
      <c r="M285" s="39">
        <f t="shared" si="138"/>
        <v>2348.2995999999998</v>
      </c>
      <c r="N285" s="39">
        <f t="shared" si="142"/>
        <v>463.24959999999987</v>
      </c>
      <c r="O285" s="44">
        <v>221.03</v>
      </c>
      <c r="P285" s="44">
        <f t="shared" si="143"/>
        <v>2124.0983000000001</v>
      </c>
      <c r="Q285" s="44">
        <f t="shared" si="144"/>
        <v>-239.04830000000015</v>
      </c>
      <c r="R285" s="54">
        <v>11331</v>
      </c>
      <c r="U285" s="133">
        <f t="shared" si="145"/>
        <v>5249.0812175999981</v>
      </c>
      <c r="W285" s="93">
        <v>681.96</v>
      </c>
      <c r="X285" s="50">
        <v>0.24857299070530345</v>
      </c>
      <c r="Y285" s="50">
        <f t="shared" si="163"/>
        <v>725.37575855658827</v>
      </c>
      <c r="Z285" s="39">
        <f t="shared" si="164"/>
        <v>2743.5</v>
      </c>
      <c r="AA285" s="50">
        <v>0.20838936049762807</v>
      </c>
      <c r="AB285" s="50">
        <f t="shared" si="158"/>
        <v>571.71621052524267</v>
      </c>
      <c r="AE285" s="39">
        <v>0.36305333899196141</v>
      </c>
      <c r="AF285" s="39">
        <f t="shared" si="162"/>
        <v>996.03683552444613</v>
      </c>
      <c r="AK285" s="39">
        <f t="shared" si="165"/>
        <v>314.0768355244461</v>
      </c>
      <c r="AM285" s="39">
        <f t="shared" si="159"/>
        <v>424.32062499920346</v>
      </c>
      <c r="AO285" s="147"/>
      <c r="AP285" s="93">
        <v>470.67</v>
      </c>
      <c r="AQ285" s="50">
        <v>0.1715582285401859</v>
      </c>
      <c r="AR285" s="50">
        <v>470.67</v>
      </c>
      <c r="AS285" s="50">
        <f t="shared" si="155"/>
        <v>2743.5</v>
      </c>
      <c r="AT285" s="50"/>
      <c r="AV285" s="39">
        <v>0.28979145444201404</v>
      </c>
      <c r="AW285" s="39">
        <f t="shared" si="160"/>
        <v>795.04285526166552</v>
      </c>
      <c r="BB285" s="39">
        <f t="shared" si="161"/>
        <v>324.37285526166551</v>
      </c>
      <c r="BI285" s="148">
        <v>6840</v>
      </c>
      <c r="BK285" s="152"/>
      <c r="BL285" s="93">
        <v>208.5</v>
      </c>
      <c r="BN285" s="39">
        <v>6.63</v>
      </c>
      <c r="BO285" s="39">
        <f t="shared" si="130"/>
        <v>63.714299999999994</v>
      </c>
      <c r="BQ285" s="39">
        <v>6.88</v>
      </c>
      <c r="BR285" s="39">
        <f t="shared" si="131"/>
        <v>66.116799999999998</v>
      </c>
      <c r="BX285" s="101">
        <v>62.55</v>
      </c>
      <c r="BY285" s="39">
        <f t="shared" si="140"/>
        <v>6.0144230769230769E-2</v>
      </c>
      <c r="CB285" s="52"/>
      <c r="CC285" s="51">
        <v>0.101866</v>
      </c>
      <c r="CD285" s="39">
        <v>123.5</v>
      </c>
      <c r="CE285" s="39">
        <f t="shared" si="148"/>
        <v>1186.835</v>
      </c>
      <c r="CF285" s="39">
        <f t="shared" si="157"/>
        <v>9.8902916666666674E-2</v>
      </c>
      <c r="CG285" s="39">
        <f t="shared" si="149"/>
        <v>-3.8758685897435904E-2</v>
      </c>
      <c r="CH285" s="53">
        <f t="shared" si="156"/>
        <v>2.9630833333333245E-3</v>
      </c>
      <c r="CO285" s="39">
        <v>265.5</v>
      </c>
      <c r="CP285" s="39">
        <f t="shared" si="150"/>
        <v>2551.4549999999999</v>
      </c>
      <c r="CR285" s="39">
        <v>560</v>
      </c>
      <c r="CS285" s="39">
        <f t="shared" si="151"/>
        <v>5381.5999999999995</v>
      </c>
      <c r="CX285" s="100"/>
      <c r="DB285" s="43"/>
      <c r="DD285" s="161"/>
      <c r="DE285" s="163"/>
      <c r="DF285" s="43"/>
      <c r="DJ285" s="39">
        <v>0.53</v>
      </c>
      <c r="DK285" s="39">
        <f t="shared" si="152"/>
        <v>5.0933000000000002</v>
      </c>
      <c r="DL285" s="39">
        <f t="shared" si="153"/>
        <v>2.5160901999999998</v>
      </c>
      <c r="DR285" s="39">
        <v>16.68</v>
      </c>
      <c r="DS285" s="39">
        <f>DR285*0.4356</f>
        <v>7.2658079999999998</v>
      </c>
    </row>
    <row r="286" spans="1:129" x14ac:dyDescent="0.2">
      <c r="A286" s="36">
        <v>1775</v>
      </c>
      <c r="B286" s="88">
        <v>9.61</v>
      </c>
      <c r="D286" s="101">
        <v>1175.72</v>
      </c>
      <c r="E286" s="42">
        <v>171.09</v>
      </c>
      <c r="F286" s="43">
        <f t="shared" si="100"/>
        <v>1644.1749</v>
      </c>
      <c r="G286" s="39">
        <f t="shared" si="101"/>
        <v>468.45489999999995</v>
      </c>
      <c r="H286" s="54">
        <v>26874</v>
      </c>
      <c r="I286" s="119">
        <f t="shared" si="141"/>
        <v>12589.256982599998</v>
      </c>
      <c r="K286" s="132">
        <v>1940.58</v>
      </c>
      <c r="L286" s="39">
        <v>248.21</v>
      </c>
      <c r="M286" s="39">
        <f t="shared" si="138"/>
        <v>2385.2981</v>
      </c>
      <c r="N286" s="39">
        <f t="shared" si="142"/>
        <v>444.71810000000005</v>
      </c>
      <c r="O286" s="44">
        <v>232.93</v>
      </c>
      <c r="P286" s="44">
        <f t="shared" si="143"/>
        <v>2238.4573</v>
      </c>
      <c r="Q286" s="44">
        <f t="shared" si="144"/>
        <v>-297.8773000000001</v>
      </c>
      <c r="R286" s="54">
        <v>7152</v>
      </c>
      <c r="U286" s="133">
        <f t="shared" si="145"/>
        <v>3180.6238512000004</v>
      </c>
      <c r="W286" s="93">
        <v>765.9</v>
      </c>
      <c r="X286" s="50">
        <v>0.27916894477856752</v>
      </c>
      <c r="Y286" s="50">
        <f t="shared" si="163"/>
        <v>814.65964789502459</v>
      </c>
      <c r="Z286" s="39">
        <f t="shared" si="164"/>
        <v>2743.5</v>
      </c>
      <c r="AA286" s="50">
        <v>0.24583432371204558</v>
      </c>
      <c r="AB286" s="50">
        <f t="shared" si="158"/>
        <v>674.44646710399707</v>
      </c>
      <c r="AE286" s="39">
        <v>0.38910200905416492</v>
      </c>
      <c r="AF286" s="39">
        <f t="shared" si="162"/>
        <v>1067.5013618401015</v>
      </c>
      <c r="AK286" s="39">
        <f t="shared" si="165"/>
        <v>301.6013618401015</v>
      </c>
      <c r="AM286" s="39">
        <f t="shared" si="159"/>
        <v>393.05489473610442</v>
      </c>
      <c r="AO286" s="147"/>
      <c r="AP286" s="93">
        <v>495.81</v>
      </c>
      <c r="AQ286" s="50">
        <v>0.18072170585019137</v>
      </c>
      <c r="AR286" s="50">
        <v>495.81</v>
      </c>
      <c r="AS286" s="50">
        <f t="shared" si="155"/>
        <v>2743.5</v>
      </c>
      <c r="AT286" s="50"/>
      <c r="AV286" s="39">
        <v>0.25071844934870879</v>
      </c>
      <c r="AW286" s="39">
        <f t="shared" si="160"/>
        <v>687.84606578818261</v>
      </c>
      <c r="BB286" s="39">
        <f t="shared" si="161"/>
        <v>192.03606578818261</v>
      </c>
      <c r="BI286" s="148">
        <v>6482</v>
      </c>
      <c r="BK286" s="152"/>
      <c r="BL286" s="93">
        <v>192.51</v>
      </c>
      <c r="BN286" s="39">
        <v>6.63</v>
      </c>
      <c r="BO286" s="39">
        <f t="shared" si="130"/>
        <v>63.714299999999994</v>
      </c>
      <c r="BQ286" s="39">
        <v>6.88</v>
      </c>
      <c r="BR286" s="39">
        <f t="shared" si="131"/>
        <v>66.116799999999998</v>
      </c>
      <c r="BX286" s="101">
        <v>65.536000000000001</v>
      </c>
      <c r="BY286" s="39">
        <f t="shared" si="140"/>
        <v>6.3015384615384612E-2</v>
      </c>
      <c r="CB286" s="52"/>
      <c r="CC286" s="51">
        <v>9.8902916666666674E-2</v>
      </c>
      <c r="CD286" s="39">
        <v>152</v>
      </c>
      <c r="CE286" s="39">
        <f t="shared" si="148"/>
        <v>1460.7199999999998</v>
      </c>
      <c r="CF286" s="39">
        <f t="shared" si="157"/>
        <v>0.12172666666666665</v>
      </c>
      <c r="CG286" s="39">
        <f t="shared" si="149"/>
        <v>-5.8711282051282038E-2</v>
      </c>
      <c r="CH286" s="53">
        <f t="shared" si="156"/>
        <v>-2.2823749999999976E-2</v>
      </c>
      <c r="CO286" s="39">
        <v>262.5</v>
      </c>
      <c r="CP286" s="39">
        <f t="shared" si="150"/>
        <v>2522.625</v>
      </c>
      <c r="CR286" s="39">
        <v>525</v>
      </c>
      <c r="CS286" s="39">
        <f t="shared" si="151"/>
        <v>5045.25</v>
      </c>
      <c r="CX286" s="101">
        <v>7.8659999999999997</v>
      </c>
      <c r="DB286" s="43"/>
      <c r="DD286" s="160"/>
      <c r="DE286" s="163">
        <v>5.6920000000000002</v>
      </c>
      <c r="DF286" s="43">
        <f t="shared" ref="DF286:DF297" si="166">DE286*0.434</f>
        <v>2.4703279999999999</v>
      </c>
      <c r="DJ286" s="39">
        <v>0.62</v>
      </c>
      <c r="DK286" s="39">
        <f t="shared" si="152"/>
        <v>5.9581999999999997</v>
      </c>
      <c r="DL286" s="39">
        <f t="shared" si="153"/>
        <v>2.9433507999999997</v>
      </c>
      <c r="DN286" s="39">
        <f t="shared" ref="DN286:DN297" si="167">DF286-DL286</f>
        <v>-0.47302279999999985</v>
      </c>
    </row>
    <row r="287" spans="1:129" x14ac:dyDescent="0.2">
      <c r="A287" s="36">
        <v>1776</v>
      </c>
      <c r="B287" s="88">
        <v>9.61</v>
      </c>
      <c r="D287" s="101">
        <v>1009.62</v>
      </c>
      <c r="E287" s="42">
        <v>157.18</v>
      </c>
      <c r="F287" s="43">
        <f t="shared" si="100"/>
        <v>1510.4998000000001</v>
      </c>
      <c r="G287" s="39">
        <f t="shared" si="101"/>
        <v>500.87980000000005</v>
      </c>
      <c r="H287" s="54">
        <v>14378</v>
      </c>
      <c r="I287" s="119">
        <f t="shared" si="141"/>
        <v>7201.649764400001</v>
      </c>
      <c r="K287" s="132">
        <v>1591.91</v>
      </c>
      <c r="L287" s="39">
        <v>216.07</v>
      </c>
      <c r="M287" s="39">
        <f t="shared" si="138"/>
        <v>2076.4326999999998</v>
      </c>
      <c r="N287" s="39">
        <f t="shared" si="142"/>
        <v>484.52269999999976</v>
      </c>
      <c r="O287" s="44">
        <v>195.77</v>
      </c>
      <c r="P287" s="44">
        <f t="shared" si="143"/>
        <v>1881.3497</v>
      </c>
      <c r="Q287" s="44">
        <f t="shared" si="144"/>
        <v>-289.4396999999999</v>
      </c>
      <c r="R287" s="54">
        <v>9768</v>
      </c>
      <c r="U287" s="133">
        <f t="shared" si="145"/>
        <v>4732.8177335999981</v>
      </c>
      <c r="W287" s="93">
        <v>796.95</v>
      </c>
      <c r="X287" s="50">
        <v>0.29048660470202298</v>
      </c>
      <c r="Y287" s="50">
        <f t="shared" si="163"/>
        <v>847.68639037725529</v>
      </c>
      <c r="Z287" s="39">
        <f t="shared" si="164"/>
        <v>2743.5</v>
      </c>
      <c r="AA287" s="50">
        <v>0.24583432371204558</v>
      </c>
      <c r="AB287" s="50">
        <f t="shared" si="158"/>
        <v>674.44646710399707</v>
      </c>
      <c r="AE287" s="39">
        <v>0.32560837577754381</v>
      </c>
      <c r="AF287" s="39">
        <f t="shared" si="162"/>
        <v>893.3065789456914</v>
      </c>
      <c r="AK287" s="39">
        <f t="shared" si="165"/>
        <v>96.356578945691354</v>
      </c>
      <c r="AM287" s="39">
        <f t="shared" si="159"/>
        <v>218.86011184169433</v>
      </c>
      <c r="AO287" s="147"/>
      <c r="AP287" s="93">
        <v>467.99</v>
      </c>
      <c r="AQ287" s="50">
        <v>0.17058137415709859</v>
      </c>
      <c r="AR287" s="50">
        <v>467.99</v>
      </c>
      <c r="AS287" s="50">
        <f t="shared" si="155"/>
        <v>2743.5</v>
      </c>
      <c r="AT287" s="50"/>
      <c r="AV287" s="39">
        <v>0.22304173740761754</v>
      </c>
      <c r="AW287" s="39">
        <f t="shared" si="160"/>
        <v>611.91500657779875</v>
      </c>
      <c r="BB287" s="39">
        <f t="shared" si="161"/>
        <v>143.92500657779874</v>
      </c>
      <c r="BI287" s="148">
        <v>1179</v>
      </c>
      <c r="BK287" s="152"/>
      <c r="BL287" s="93">
        <v>192.51</v>
      </c>
      <c r="BN287" s="39">
        <v>6.63</v>
      </c>
      <c r="BO287" s="39">
        <f t="shared" si="130"/>
        <v>63.714299999999994</v>
      </c>
      <c r="BQ287" s="39">
        <v>6.88</v>
      </c>
      <c r="BR287" s="39">
        <f t="shared" si="131"/>
        <v>66.116799999999998</v>
      </c>
      <c r="BX287" s="101">
        <v>65.536000000000001</v>
      </c>
      <c r="BY287" s="39">
        <f t="shared" si="140"/>
        <v>6.3015384615384612E-2</v>
      </c>
      <c r="CB287" s="52"/>
      <c r="CC287" s="51">
        <v>0.12172666666666665</v>
      </c>
      <c r="CD287" s="39">
        <v>135.57</v>
      </c>
      <c r="CE287" s="39">
        <f t="shared" si="148"/>
        <v>1302.8276999999998</v>
      </c>
      <c r="CF287" s="39">
        <f t="shared" si="157"/>
        <v>0.10856897499999998</v>
      </c>
      <c r="CG287" s="39">
        <f t="shared" si="149"/>
        <v>-4.5553590384615372E-2</v>
      </c>
      <c r="CH287" s="53">
        <f t="shared" si="156"/>
        <v>1.3157691666666665E-2</v>
      </c>
      <c r="CO287" s="39">
        <v>283.29000000000002</v>
      </c>
      <c r="CP287" s="39">
        <f t="shared" si="150"/>
        <v>2722.4169000000002</v>
      </c>
      <c r="CR287" s="39">
        <v>525</v>
      </c>
      <c r="CS287" s="39">
        <f t="shared" si="151"/>
        <v>5045.25</v>
      </c>
      <c r="CX287" s="101">
        <v>7.8659999999999997</v>
      </c>
      <c r="DB287" s="43"/>
      <c r="DD287" s="160"/>
      <c r="DE287" s="163">
        <v>5.8650000000000002</v>
      </c>
      <c r="DF287" s="43">
        <f t="shared" si="166"/>
        <v>2.54541</v>
      </c>
      <c r="DJ287" s="39">
        <v>0.57999999999999996</v>
      </c>
      <c r="DK287" s="39">
        <f t="shared" si="152"/>
        <v>5.5737999999999994</v>
      </c>
      <c r="DL287" s="39">
        <f t="shared" si="153"/>
        <v>2.7534571999999997</v>
      </c>
      <c r="DN287" s="39">
        <f t="shared" si="167"/>
        <v>-0.20804719999999977</v>
      </c>
    </row>
    <row r="288" spans="1:129" x14ac:dyDescent="0.2">
      <c r="A288" s="36">
        <v>1777</v>
      </c>
      <c r="B288" s="88">
        <v>9.61</v>
      </c>
      <c r="D288" s="101">
        <v>787.46</v>
      </c>
      <c r="E288" s="42">
        <v>125.23</v>
      </c>
      <c r="F288" s="43">
        <f t="shared" si="100"/>
        <v>1203.4603</v>
      </c>
      <c r="G288" s="39">
        <f t="shared" si="101"/>
        <v>416.00029999999992</v>
      </c>
      <c r="H288" s="54">
        <v>21918</v>
      </c>
      <c r="I288" s="119">
        <f t="shared" si="141"/>
        <v>9117.8945753999978</v>
      </c>
      <c r="K288" s="132">
        <v>1320.47</v>
      </c>
      <c r="L288" s="39">
        <v>189.58</v>
      </c>
      <c r="M288" s="39">
        <f t="shared" si="138"/>
        <v>1821.8638000000001</v>
      </c>
      <c r="N288" s="39">
        <f t="shared" si="142"/>
        <v>501.39380000000006</v>
      </c>
      <c r="O288" s="44">
        <v>168.7</v>
      </c>
      <c r="P288" s="44">
        <f t="shared" si="143"/>
        <v>1621.2069999999999</v>
      </c>
      <c r="Q288" s="44">
        <f t="shared" si="144"/>
        <v>-300.73699999999985</v>
      </c>
      <c r="R288" s="54">
        <v>14948</v>
      </c>
      <c r="U288" s="133">
        <f t="shared" si="145"/>
        <v>7494.8345224000013</v>
      </c>
      <c r="W288" s="93">
        <v>685.84</v>
      </c>
      <c r="X288" s="50">
        <v>0.24998724257335522</v>
      </c>
      <c r="Y288" s="50">
        <f t="shared" si="163"/>
        <v>729.50277178786223</v>
      </c>
      <c r="Z288" s="39">
        <f t="shared" si="164"/>
        <v>2743.5</v>
      </c>
      <c r="AA288" s="50">
        <v>0.21815761177095438</v>
      </c>
      <c r="AB288" s="50">
        <f t="shared" si="158"/>
        <v>598.51540789361331</v>
      </c>
      <c r="AE288" s="39">
        <v>0.24420628183315787</v>
      </c>
      <c r="AF288" s="39">
        <f t="shared" si="162"/>
        <v>669.97993420926866</v>
      </c>
      <c r="AK288" s="39">
        <f t="shared" si="165"/>
        <v>-15.860065790731369</v>
      </c>
      <c r="AM288" s="39">
        <f t="shared" si="159"/>
        <v>71.464526315655348</v>
      </c>
      <c r="AO288" s="147"/>
      <c r="AP288" s="93">
        <v>473.71</v>
      </c>
      <c r="AQ288" s="50">
        <v>0.17266630216876253</v>
      </c>
      <c r="AR288" s="50">
        <v>473.71</v>
      </c>
      <c r="AS288" s="50">
        <f t="shared" si="155"/>
        <v>2743.5</v>
      </c>
      <c r="AT288" s="50"/>
      <c r="AV288" s="39">
        <v>0.21652956989206668</v>
      </c>
      <c r="AW288" s="39">
        <f t="shared" si="160"/>
        <v>594.04887499888491</v>
      </c>
      <c r="BB288" s="39">
        <f t="shared" si="161"/>
        <v>120.33887499888493</v>
      </c>
      <c r="BI288" s="148">
        <v>872</v>
      </c>
      <c r="BK288" s="152"/>
      <c r="BL288" s="93">
        <v>205.37200000000001</v>
      </c>
      <c r="BN288" s="39">
        <v>6.63</v>
      </c>
      <c r="BO288" s="39">
        <f t="shared" si="130"/>
        <v>63.714299999999994</v>
      </c>
      <c r="BQ288" s="39">
        <v>7.68</v>
      </c>
      <c r="BR288" s="39">
        <f t="shared" si="131"/>
        <v>73.804799999999986</v>
      </c>
      <c r="BX288" s="101">
        <v>62.55</v>
      </c>
      <c r="BY288" s="39">
        <f t="shared" si="140"/>
        <v>6.0144230769230769E-2</v>
      </c>
      <c r="CB288" s="52"/>
      <c r="CC288" s="51">
        <v>0.10856897499999998</v>
      </c>
      <c r="CD288" s="39">
        <v>108.92</v>
      </c>
      <c r="CE288" s="39">
        <f t="shared" si="148"/>
        <v>1046.7212</v>
      </c>
      <c r="CF288" s="39">
        <f t="shared" si="157"/>
        <v>8.7226766666666664E-2</v>
      </c>
      <c r="CG288" s="39">
        <f t="shared" si="149"/>
        <v>-2.7082535897435894E-2</v>
      </c>
      <c r="CH288" s="53">
        <f t="shared" si="156"/>
        <v>2.1342208333333321E-2</v>
      </c>
      <c r="CO288" s="39">
        <v>312</v>
      </c>
      <c r="CP288" s="39">
        <f t="shared" si="150"/>
        <v>2998.3199999999997</v>
      </c>
      <c r="CR288" s="39">
        <v>525</v>
      </c>
      <c r="CS288" s="39">
        <f t="shared" si="151"/>
        <v>5045.25</v>
      </c>
      <c r="CX288" s="101">
        <v>7.923</v>
      </c>
      <c r="DB288" s="43"/>
      <c r="DD288" s="160"/>
      <c r="DE288" s="163">
        <v>5.9939999999999998</v>
      </c>
      <c r="DF288" s="43">
        <f t="shared" si="166"/>
        <v>2.6013959999999998</v>
      </c>
      <c r="DJ288" s="39">
        <v>0.61</v>
      </c>
      <c r="DK288" s="39">
        <f t="shared" si="152"/>
        <v>5.8620999999999999</v>
      </c>
      <c r="DL288" s="39">
        <f t="shared" si="153"/>
        <v>2.8958773999999998</v>
      </c>
      <c r="DN288" s="39">
        <f t="shared" si="167"/>
        <v>-0.2944814</v>
      </c>
      <c r="DX288" s="39">
        <v>43</v>
      </c>
      <c r="DY288" s="39">
        <f t="shared" ref="DY288:DY298" si="168">((DX288*B288)/100)*0.494</f>
        <v>2.0413562000000001</v>
      </c>
    </row>
    <row r="289" spans="1:129" x14ac:dyDescent="0.2">
      <c r="A289" s="36">
        <v>1778</v>
      </c>
      <c r="B289" s="88">
        <v>9.61</v>
      </c>
      <c r="D289" s="101">
        <v>760.3</v>
      </c>
      <c r="E289" s="42">
        <v>132.65</v>
      </c>
      <c r="F289" s="43">
        <f t="shared" si="100"/>
        <v>1274.7665</v>
      </c>
      <c r="G289" s="39">
        <f t="shared" si="101"/>
        <v>514.4665</v>
      </c>
      <c r="H289" s="54">
        <v>22101</v>
      </c>
      <c r="I289" s="119">
        <f t="shared" si="141"/>
        <v>11370.2241165</v>
      </c>
      <c r="K289" s="132">
        <v>1340.98</v>
      </c>
      <c r="L289" s="39">
        <v>201.54</v>
      </c>
      <c r="M289" s="39">
        <f t="shared" si="138"/>
        <v>1936.7993999999999</v>
      </c>
      <c r="N289" s="39">
        <f t="shared" si="142"/>
        <v>595.81939999999986</v>
      </c>
      <c r="O289" s="44">
        <v>185.68</v>
      </c>
      <c r="P289" s="44">
        <f t="shared" si="143"/>
        <v>1784.3848</v>
      </c>
      <c r="Q289" s="44">
        <f t="shared" si="144"/>
        <v>-443.40480000000002</v>
      </c>
      <c r="R289" s="54">
        <v>12732</v>
      </c>
      <c r="U289" s="133">
        <f t="shared" si="145"/>
        <v>7585.972600799998</v>
      </c>
      <c r="W289" s="93">
        <v>678.97</v>
      </c>
      <c r="X289" s="50">
        <v>0.24748314197193366</v>
      </c>
      <c r="Y289" s="50">
        <f t="shared" si="163"/>
        <v>722.19540557681785</v>
      </c>
      <c r="Z289" s="39">
        <f t="shared" si="164"/>
        <v>2743.5</v>
      </c>
      <c r="AA289" s="50">
        <v>0.17582852291987369</v>
      </c>
      <c r="AB289" s="50">
        <f t="shared" si="158"/>
        <v>482.38555263067349</v>
      </c>
      <c r="AE289" s="39">
        <v>0.26374278437981052</v>
      </c>
      <c r="AF289" s="39">
        <f t="shared" si="162"/>
        <v>723.57832894601017</v>
      </c>
      <c r="AK289" s="39">
        <f t="shared" si="165"/>
        <v>44.608328946010147</v>
      </c>
      <c r="AM289" s="39">
        <f t="shared" si="159"/>
        <v>241.19277631533669</v>
      </c>
      <c r="AO289" s="147"/>
      <c r="AP289" s="93">
        <v>487.2</v>
      </c>
      <c r="AQ289" s="50">
        <v>0.17758337889557135</v>
      </c>
      <c r="AR289" s="50">
        <v>487.2</v>
      </c>
      <c r="AS289" s="50">
        <f t="shared" si="155"/>
        <v>2743.5</v>
      </c>
      <c r="AT289" s="50">
        <v>0.12698726655324211</v>
      </c>
      <c r="AU289" s="39">
        <f t="shared" ref="AU289:AU336" si="169">AT289*2743.5</f>
        <v>348.38956578881971</v>
      </c>
      <c r="AV289" s="39">
        <v>0.23769411431760704</v>
      </c>
      <c r="AW289" s="39">
        <f t="shared" si="160"/>
        <v>652.11380263035494</v>
      </c>
      <c r="BB289" s="39">
        <f t="shared" si="161"/>
        <v>164.91380263035495</v>
      </c>
      <c r="BE289" s="39">
        <f t="shared" ref="BE289:BE336" si="170">AW289-AU289</f>
        <v>303.72423684153523</v>
      </c>
      <c r="BI289" s="148">
        <v>2209</v>
      </c>
      <c r="BK289" s="152"/>
      <c r="BL289" s="93">
        <v>224.7</v>
      </c>
      <c r="BQ289" s="39">
        <v>8.09</v>
      </c>
      <c r="BR289" s="39">
        <f t="shared" si="131"/>
        <v>77.744899999999987</v>
      </c>
      <c r="BX289" s="101">
        <v>67.367999999999995</v>
      </c>
      <c r="BY289" s="39">
        <f t="shared" si="140"/>
        <v>6.4776923076923065E-2</v>
      </c>
      <c r="CB289" s="52"/>
      <c r="CC289" s="51">
        <v>8.7226766666666664E-2</v>
      </c>
      <c r="CD289" s="39">
        <v>170.63</v>
      </c>
      <c r="CE289" s="39">
        <f t="shared" si="148"/>
        <v>1639.7542999999998</v>
      </c>
      <c r="CF289" s="39">
        <f t="shared" si="157"/>
        <v>0.13664619166666664</v>
      </c>
      <c r="CG289" s="39">
        <f t="shared" si="149"/>
        <v>-7.1869268589743573E-2</v>
      </c>
      <c r="CH289" s="53">
        <f t="shared" si="156"/>
        <v>-4.9419424999999975E-2</v>
      </c>
      <c r="CO289" s="39">
        <v>379.2</v>
      </c>
      <c r="CP289" s="39">
        <f t="shared" si="150"/>
        <v>3644.1119999999996</v>
      </c>
      <c r="CR289" s="39">
        <v>583.75</v>
      </c>
      <c r="CS289" s="39">
        <f t="shared" si="151"/>
        <v>5609.8374999999996</v>
      </c>
      <c r="CX289" s="100"/>
      <c r="DB289" s="42">
        <v>2.1</v>
      </c>
      <c r="DD289" s="161"/>
      <c r="DE289" s="163">
        <v>6.125</v>
      </c>
      <c r="DF289" s="43">
        <f t="shared" si="166"/>
        <v>2.6582499999999998</v>
      </c>
      <c r="DJ289" s="39">
        <v>0.64</v>
      </c>
      <c r="DK289" s="39">
        <f t="shared" si="152"/>
        <v>6.1503999999999994</v>
      </c>
      <c r="DL289" s="39">
        <f t="shared" si="153"/>
        <v>3.0382975999999995</v>
      </c>
      <c r="DN289" s="39">
        <f t="shared" si="167"/>
        <v>-0.38004759999999971</v>
      </c>
      <c r="DX289" s="39">
        <v>43</v>
      </c>
      <c r="DY289" s="39">
        <f t="shared" si="168"/>
        <v>2.0413562000000001</v>
      </c>
    </row>
    <row r="290" spans="1:129" x14ac:dyDescent="0.2">
      <c r="A290" s="36">
        <v>1779</v>
      </c>
      <c r="B290" s="88">
        <v>9.61</v>
      </c>
      <c r="D290" s="101">
        <v>681.59</v>
      </c>
      <c r="E290" s="42">
        <v>116.75</v>
      </c>
      <c r="F290" s="43">
        <f t="shared" si="100"/>
        <v>1121.9675</v>
      </c>
      <c r="G290" s="39">
        <f t="shared" si="101"/>
        <v>440.37749999999994</v>
      </c>
      <c r="H290" s="54">
        <v>11714</v>
      </c>
      <c r="I290" s="119">
        <f t="shared" si="141"/>
        <v>5158.5820349999995</v>
      </c>
      <c r="K290" s="132">
        <v>1223.56</v>
      </c>
      <c r="L290" s="39">
        <v>185.62</v>
      </c>
      <c r="M290" s="39">
        <f t="shared" si="138"/>
        <v>1783.8081999999999</v>
      </c>
      <c r="N290" s="39">
        <f t="shared" si="142"/>
        <v>560.2482</v>
      </c>
      <c r="O290" s="44">
        <v>167.07</v>
      </c>
      <c r="P290" s="44">
        <f t="shared" si="143"/>
        <v>1605.5426999999997</v>
      </c>
      <c r="Q290" s="44">
        <f t="shared" si="144"/>
        <v>-381.9826999999998</v>
      </c>
      <c r="R290" s="54">
        <v>12489</v>
      </c>
      <c r="U290" s="133">
        <f t="shared" si="145"/>
        <v>6996.9397698000002</v>
      </c>
      <c r="W290" s="93">
        <v>597.55999999999995</v>
      </c>
      <c r="X290" s="50">
        <v>0.21780936759613631</v>
      </c>
      <c r="Y290" s="50">
        <f t="shared" si="163"/>
        <v>635.60258414434111</v>
      </c>
      <c r="Z290" s="39">
        <f t="shared" si="164"/>
        <v>2743.5</v>
      </c>
      <c r="AA290" s="50">
        <v>0.12698726655324211</v>
      </c>
      <c r="AB290" s="50">
        <f t="shared" si="158"/>
        <v>348.38956578881971</v>
      </c>
      <c r="AE290" s="39">
        <v>0.29630362195756488</v>
      </c>
      <c r="AF290" s="39">
        <f t="shared" si="162"/>
        <v>812.90898684057925</v>
      </c>
      <c r="AK290" s="39">
        <f t="shared" si="165"/>
        <v>215.3489868405793</v>
      </c>
      <c r="AM290" s="39">
        <f t="shared" si="159"/>
        <v>464.51942105175954</v>
      </c>
      <c r="AO290" s="147"/>
      <c r="AP290" s="93">
        <v>436.81</v>
      </c>
      <c r="AQ290" s="50">
        <v>0.15921632950610534</v>
      </c>
      <c r="AR290" s="50">
        <v>436.81</v>
      </c>
      <c r="AS290" s="50">
        <f t="shared" si="155"/>
        <v>2743.5</v>
      </c>
      <c r="AT290" s="50">
        <v>9.9310554612150881E-2</v>
      </c>
      <c r="AU290" s="39">
        <f t="shared" si="169"/>
        <v>272.45850657843596</v>
      </c>
      <c r="AV290" s="39">
        <v>0.24746236559093332</v>
      </c>
      <c r="AW290" s="39">
        <f t="shared" si="160"/>
        <v>678.91299999872558</v>
      </c>
      <c r="BB290" s="39">
        <f t="shared" si="161"/>
        <v>242.10299999872558</v>
      </c>
      <c r="BE290" s="39">
        <f t="shared" si="170"/>
        <v>406.45449342028962</v>
      </c>
      <c r="BI290" s="148">
        <v>4226</v>
      </c>
      <c r="BK290" s="152"/>
      <c r="BL290" s="93">
        <v>211.79400000000001</v>
      </c>
      <c r="BQ290" s="39">
        <v>8.1300000000000008</v>
      </c>
      <c r="BR290" s="39">
        <f t="shared" si="131"/>
        <v>78.129300000000001</v>
      </c>
      <c r="BX290" s="101">
        <v>59.046999999999997</v>
      </c>
      <c r="BY290" s="39">
        <f t="shared" si="140"/>
        <v>5.6775961538461539E-2</v>
      </c>
      <c r="CB290" s="52"/>
      <c r="CC290" s="51">
        <v>0.13664619166666664</v>
      </c>
      <c r="CD290" s="39">
        <v>193.5</v>
      </c>
      <c r="CE290" s="39">
        <f t="shared" si="148"/>
        <v>1859.5349999999999</v>
      </c>
      <c r="CF290" s="39">
        <f t="shared" si="157"/>
        <v>0.15496124999999999</v>
      </c>
      <c r="CG290" s="39">
        <f t="shared" si="149"/>
        <v>-9.8185288461538456E-2</v>
      </c>
      <c r="CH290" s="53">
        <f t="shared" si="156"/>
        <v>-1.8315058333333356E-2</v>
      </c>
      <c r="CO290" s="39">
        <v>453.75</v>
      </c>
      <c r="CP290" s="39">
        <f t="shared" si="150"/>
        <v>4360.5374999999995</v>
      </c>
      <c r="CR290" s="39">
        <v>750</v>
      </c>
      <c r="CS290" s="39">
        <f t="shared" si="151"/>
        <v>7207.5</v>
      </c>
      <c r="CX290" s="101">
        <v>7.7140000000000004</v>
      </c>
      <c r="DB290" s="42">
        <v>1.7370000000000001</v>
      </c>
      <c r="DD290" s="160"/>
      <c r="DE290" s="163">
        <v>6.75</v>
      </c>
      <c r="DF290" s="43">
        <f t="shared" si="166"/>
        <v>2.9295</v>
      </c>
      <c r="DJ290" s="39">
        <v>0.61</v>
      </c>
      <c r="DK290" s="39">
        <f t="shared" si="152"/>
        <v>5.8620999999999999</v>
      </c>
      <c r="DL290" s="39">
        <f t="shared" si="153"/>
        <v>2.8958773999999998</v>
      </c>
      <c r="DN290" s="39">
        <f t="shared" si="167"/>
        <v>3.3622600000000169E-2</v>
      </c>
      <c r="DR290" s="39">
        <v>14.595000000000001</v>
      </c>
      <c r="DS290" s="39">
        <f>DR290*0.4356</f>
        <v>6.3575819999999998</v>
      </c>
      <c r="DX290" s="39">
        <v>36</v>
      </c>
      <c r="DY290" s="39">
        <f t="shared" si="168"/>
        <v>1.7090424</v>
      </c>
    </row>
    <row r="291" spans="1:129" x14ac:dyDescent="0.2">
      <c r="A291" s="36">
        <v>1780</v>
      </c>
      <c r="B291" s="88">
        <v>9.61</v>
      </c>
      <c r="D291" s="101">
        <v>646.09</v>
      </c>
      <c r="E291" s="42">
        <v>123.11</v>
      </c>
      <c r="F291" s="43">
        <f t="shared" si="100"/>
        <v>1183.0871</v>
      </c>
      <c r="G291" s="39">
        <f t="shared" si="101"/>
        <v>536.99709999999993</v>
      </c>
      <c r="H291" s="54">
        <v>14901</v>
      </c>
      <c r="I291" s="119">
        <f t="shared" si="141"/>
        <v>8001.7937870999995</v>
      </c>
      <c r="K291" s="132">
        <v>1101.6199999999999</v>
      </c>
      <c r="L291" s="39">
        <v>183.88</v>
      </c>
      <c r="M291" s="39">
        <f t="shared" si="138"/>
        <v>1767.0867999999998</v>
      </c>
      <c r="N291" s="39">
        <f t="shared" si="142"/>
        <v>665.46679999999992</v>
      </c>
      <c r="O291" s="44">
        <v>171.59</v>
      </c>
      <c r="P291" s="44">
        <f t="shared" si="143"/>
        <v>1648.9799</v>
      </c>
      <c r="Q291" s="44">
        <f t="shared" si="144"/>
        <v>-547.35990000000015</v>
      </c>
      <c r="R291" s="54">
        <v>12228</v>
      </c>
      <c r="U291" s="133">
        <f t="shared" si="145"/>
        <v>8137.3280303999991</v>
      </c>
      <c r="W291" s="93">
        <v>534.1</v>
      </c>
      <c r="X291" s="50">
        <v>0.19467833059959905</v>
      </c>
      <c r="Y291" s="50">
        <f t="shared" si="163"/>
        <v>568.10251722252588</v>
      </c>
      <c r="Z291" s="39">
        <f t="shared" si="164"/>
        <v>2743.5</v>
      </c>
      <c r="AA291" s="50">
        <v>0.16768831352543509</v>
      </c>
      <c r="AB291" s="50">
        <f t="shared" si="158"/>
        <v>460.05288815703119</v>
      </c>
      <c r="AE291" s="39">
        <v>0.32886445953531929</v>
      </c>
      <c r="AF291" s="39">
        <f t="shared" si="162"/>
        <v>902.23964473514843</v>
      </c>
      <c r="AK291" s="39">
        <f t="shared" si="165"/>
        <v>368.13964473514841</v>
      </c>
      <c r="AM291" s="39">
        <f t="shared" si="159"/>
        <v>442.18675657811724</v>
      </c>
      <c r="AO291" s="147"/>
      <c r="AP291" s="93">
        <v>92.32</v>
      </c>
      <c r="AQ291" s="50">
        <v>3.3650446509932562E-2</v>
      </c>
      <c r="AR291" s="50">
        <v>92.32</v>
      </c>
      <c r="AS291" s="50">
        <f t="shared" si="155"/>
        <v>2743.5000000000005</v>
      </c>
      <c r="AT291" s="50">
        <v>0.10907880588547719</v>
      </c>
      <c r="AU291" s="39">
        <f t="shared" si="169"/>
        <v>299.25770394680666</v>
      </c>
      <c r="AV291" s="39">
        <v>0.21327348613429123</v>
      </c>
      <c r="AW291" s="39">
        <f t="shared" si="160"/>
        <v>585.11580920942799</v>
      </c>
      <c r="BB291" s="39">
        <f t="shared" si="161"/>
        <v>492.795809209428</v>
      </c>
      <c r="BE291" s="39">
        <f t="shared" si="170"/>
        <v>285.85810526262134</v>
      </c>
      <c r="BI291" s="148">
        <v>7750</v>
      </c>
      <c r="BK291" s="152"/>
      <c r="BL291" s="93">
        <v>211.386</v>
      </c>
      <c r="BQ291" s="39">
        <v>8.1300000000000008</v>
      </c>
      <c r="BR291" s="39">
        <f t="shared" si="131"/>
        <v>78.129300000000001</v>
      </c>
      <c r="BX291" s="101">
        <v>45.36</v>
      </c>
      <c r="BY291" s="39">
        <f t="shared" si="140"/>
        <v>4.3615384615384611E-2</v>
      </c>
      <c r="CB291" s="52"/>
      <c r="CC291" s="51">
        <v>0.15496124999999999</v>
      </c>
      <c r="CD291" s="39">
        <v>181.25</v>
      </c>
      <c r="CE291" s="39">
        <f t="shared" si="148"/>
        <v>1741.8125</v>
      </c>
      <c r="CF291" s="39">
        <f t="shared" si="157"/>
        <v>0.14515104166666667</v>
      </c>
      <c r="CG291" s="39">
        <f t="shared" si="149"/>
        <v>-0.10153565705128206</v>
      </c>
      <c r="CH291" s="53">
        <f t="shared" si="156"/>
        <v>9.8102083333333201E-3</v>
      </c>
      <c r="CO291" s="39">
        <v>382.5</v>
      </c>
      <c r="CP291" s="39">
        <f t="shared" si="150"/>
        <v>3675.8249999999998</v>
      </c>
      <c r="CR291" s="39">
        <v>750</v>
      </c>
      <c r="CS291" s="39">
        <f t="shared" si="151"/>
        <v>7207.5</v>
      </c>
      <c r="CX291" s="101">
        <v>7.98</v>
      </c>
      <c r="DB291" s="43"/>
      <c r="DD291" s="160"/>
      <c r="DE291" s="163">
        <v>6.2119999999999997</v>
      </c>
      <c r="DF291" s="43">
        <f t="shared" si="166"/>
        <v>2.696008</v>
      </c>
      <c r="DJ291" s="39">
        <v>0.63</v>
      </c>
      <c r="DK291" s="39">
        <f t="shared" si="152"/>
        <v>6.0542999999999996</v>
      </c>
      <c r="DL291" s="39">
        <f t="shared" si="153"/>
        <v>2.9908241999999996</v>
      </c>
      <c r="DN291" s="39">
        <f t="shared" si="167"/>
        <v>-0.29481619999999964</v>
      </c>
      <c r="DR291" s="39">
        <v>14.7</v>
      </c>
      <c r="DS291" s="39">
        <f>DR291*0.4356</f>
        <v>6.4033199999999999</v>
      </c>
      <c r="DX291" s="39">
        <v>42</v>
      </c>
      <c r="DY291" s="39">
        <f t="shared" si="168"/>
        <v>1.9938828</v>
      </c>
    </row>
    <row r="292" spans="1:129" x14ac:dyDescent="0.2">
      <c r="A292" s="36">
        <v>1781</v>
      </c>
      <c r="B292" s="88">
        <v>9.61</v>
      </c>
      <c r="D292" s="101">
        <v>907.91</v>
      </c>
      <c r="E292" s="42">
        <v>170.77</v>
      </c>
      <c r="F292" s="43">
        <f t="shared" si="100"/>
        <v>1641.0997</v>
      </c>
      <c r="G292" s="39">
        <f t="shared" si="101"/>
        <v>733.18970000000002</v>
      </c>
      <c r="H292" s="54">
        <v>524</v>
      </c>
      <c r="I292" s="119">
        <f t="shared" si="141"/>
        <v>384.19140279999999</v>
      </c>
      <c r="K292" s="132">
        <v>1405.19</v>
      </c>
      <c r="L292" s="39">
        <v>203.64</v>
      </c>
      <c r="M292" s="39">
        <f t="shared" si="138"/>
        <v>1956.9803999999997</v>
      </c>
      <c r="N292" s="39">
        <f t="shared" si="142"/>
        <v>551.79039999999964</v>
      </c>
      <c r="O292" s="44">
        <v>178.09</v>
      </c>
      <c r="P292" s="44">
        <f t="shared" si="143"/>
        <v>1711.4449</v>
      </c>
      <c r="Q292" s="44">
        <f t="shared" si="144"/>
        <v>-306.25489999999991</v>
      </c>
      <c r="R292" s="54">
        <v>0</v>
      </c>
      <c r="W292" s="93">
        <v>550.26</v>
      </c>
      <c r="X292" s="50">
        <v>0.20056861673045379</v>
      </c>
      <c r="Y292" s="50">
        <f t="shared" si="163"/>
        <v>585.29131459814096</v>
      </c>
      <c r="Z292" s="39">
        <f t="shared" si="164"/>
        <v>2743.5</v>
      </c>
      <c r="AA292" s="50">
        <v>0.24583432371204558</v>
      </c>
      <c r="AB292" s="50">
        <f t="shared" si="158"/>
        <v>674.44646710399707</v>
      </c>
      <c r="AE292" s="39">
        <v>0.33212054329309476</v>
      </c>
      <c r="AF292" s="39">
        <f t="shared" si="162"/>
        <v>911.17271052460546</v>
      </c>
      <c r="AK292" s="39">
        <f t="shared" si="165"/>
        <v>360.91271052460547</v>
      </c>
      <c r="AM292" s="39">
        <f t="shared" si="159"/>
        <v>236.7262434206084</v>
      </c>
      <c r="AO292" s="147"/>
      <c r="AP292" s="93">
        <v>498.67</v>
      </c>
      <c r="AQ292" s="50">
        <v>0.18176416985602334</v>
      </c>
      <c r="AR292" s="50">
        <v>498.67</v>
      </c>
      <c r="AS292" s="50">
        <f t="shared" si="155"/>
        <v>2743.5</v>
      </c>
      <c r="AT292" s="50">
        <v>0.16280418788877193</v>
      </c>
      <c r="AU292" s="39">
        <f t="shared" si="169"/>
        <v>446.65328947284581</v>
      </c>
      <c r="AV292" s="39">
        <v>0.37933375778083861</v>
      </c>
      <c r="AW292" s="39">
        <f t="shared" si="160"/>
        <v>1040.7021644717308</v>
      </c>
      <c r="BB292" s="39">
        <f t="shared" si="161"/>
        <v>542.03216447173077</v>
      </c>
      <c r="BE292" s="39">
        <f t="shared" si="170"/>
        <v>594.04887499888503</v>
      </c>
      <c r="BI292" s="148">
        <v>0</v>
      </c>
      <c r="BK292" s="152"/>
      <c r="BL292" s="93">
        <v>207.9</v>
      </c>
      <c r="BQ292" s="39">
        <v>8.11</v>
      </c>
      <c r="BR292" s="39">
        <f t="shared" si="131"/>
        <v>77.937099999999987</v>
      </c>
      <c r="BX292" s="101">
        <v>84.335999999999999</v>
      </c>
      <c r="BY292" s="39">
        <f t="shared" si="140"/>
        <v>8.1092307692307686E-2</v>
      </c>
      <c r="CB292" s="52"/>
      <c r="CC292" s="51">
        <v>0.14515104166666667</v>
      </c>
      <c r="CD292" s="39">
        <v>200</v>
      </c>
      <c r="CE292" s="39">
        <f t="shared" si="148"/>
        <v>1922</v>
      </c>
      <c r="CF292" s="39">
        <f t="shared" si="157"/>
        <v>0.16016666666666668</v>
      </c>
      <c r="CG292" s="39">
        <f t="shared" si="149"/>
        <v>-7.9074358974358994E-2</v>
      </c>
      <c r="CH292" s="53">
        <f t="shared" si="156"/>
        <v>-1.5015625000000005E-2</v>
      </c>
      <c r="CO292" s="39">
        <v>785</v>
      </c>
      <c r="CP292" s="39">
        <f t="shared" si="150"/>
        <v>7543.8499999999995</v>
      </c>
      <c r="CR292" s="39">
        <v>963.15</v>
      </c>
      <c r="CS292" s="39">
        <f t="shared" si="151"/>
        <v>9255.8714999999993</v>
      </c>
      <c r="CX292" s="100"/>
      <c r="DB292" s="42">
        <v>1.68</v>
      </c>
      <c r="DD292" s="161"/>
      <c r="DE292" s="163">
        <v>8.5050000000000008</v>
      </c>
      <c r="DF292" s="43">
        <f t="shared" si="166"/>
        <v>3.6911700000000005</v>
      </c>
      <c r="DJ292" s="39">
        <v>0.84</v>
      </c>
      <c r="DK292" s="39">
        <f t="shared" si="152"/>
        <v>8.0724</v>
      </c>
      <c r="DL292" s="39">
        <f t="shared" si="153"/>
        <v>3.9877655999999999</v>
      </c>
      <c r="DN292" s="39">
        <f t="shared" si="167"/>
        <v>-0.2965955999999994</v>
      </c>
      <c r="DX292" s="39">
        <v>32.33</v>
      </c>
      <c r="DY292" s="39">
        <f t="shared" si="168"/>
        <v>1.5348150219999999</v>
      </c>
    </row>
    <row r="293" spans="1:129" x14ac:dyDescent="0.2">
      <c r="A293" s="36">
        <v>1782</v>
      </c>
      <c r="B293" s="88">
        <v>9.61</v>
      </c>
      <c r="D293" s="101">
        <v>1043.8800000000001</v>
      </c>
      <c r="E293" s="42">
        <v>176.52</v>
      </c>
      <c r="F293" s="43">
        <f t="shared" si="100"/>
        <v>1696.3571999999999</v>
      </c>
      <c r="G293" s="39">
        <f t="shared" si="101"/>
        <v>652.47719999999981</v>
      </c>
      <c r="H293" s="54">
        <v>0</v>
      </c>
      <c r="I293" s="119"/>
      <c r="K293" s="132">
        <v>1474.64</v>
      </c>
      <c r="L293" s="39">
        <v>210.93</v>
      </c>
      <c r="M293" s="39">
        <f t="shared" si="138"/>
        <v>2027.0373</v>
      </c>
      <c r="N293" s="39">
        <f t="shared" si="142"/>
        <v>552.39729999999986</v>
      </c>
      <c r="O293" s="44">
        <v>183.87</v>
      </c>
      <c r="P293" s="44">
        <f t="shared" si="143"/>
        <v>1766.9906999999998</v>
      </c>
      <c r="Q293" s="44">
        <f t="shared" si="144"/>
        <v>-292.35069999999973</v>
      </c>
      <c r="R293" s="54">
        <v>0</v>
      </c>
      <c r="W293" s="93">
        <v>823.57</v>
      </c>
      <c r="X293" s="50">
        <v>0.30018953891015127</v>
      </c>
      <c r="Y293" s="50">
        <f t="shared" si="163"/>
        <v>876.00110486604694</v>
      </c>
      <c r="Z293" s="39">
        <f t="shared" si="164"/>
        <v>2743.5</v>
      </c>
      <c r="AA293" s="50">
        <v>0.19048089982986316</v>
      </c>
      <c r="AB293" s="50">
        <f t="shared" si="158"/>
        <v>522.58434868322956</v>
      </c>
      <c r="AE293" s="39">
        <v>0.37282159026528772</v>
      </c>
      <c r="AF293" s="39">
        <f t="shared" si="162"/>
        <v>1022.8360328928169</v>
      </c>
      <c r="AK293" s="39">
        <f t="shared" si="165"/>
        <v>199.26603289281684</v>
      </c>
      <c r="AM293" s="39">
        <f t="shared" si="159"/>
        <v>500.25168420958732</v>
      </c>
      <c r="AO293" s="147"/>
      <c r="AP293" s="93">
        <v>526.09</v>
      </c>
      <c r="AQ293" s="50">
        <v>0.19175870238746129</v>
      </c>
      <c r="AR293" s="50">
        <v>526.09</v>
      </c>
      <c r="AS293" s="50">
        <f t="shared" si="155"/>
        <v>2743.5</v>
      </c>
      <c r="AT293" s="50">
        <v>0.13675551782656842</v>
      </c>
      <c r="AU293" s="39">
        <f t="shared" si="169"/>
        <v>375.18876315719046</v>
      </c>
      <c r="AV293" s="39">
        <v>0.26699886813758594</v>
      </c>
      <c r="AW293" s="39">
        <f t="shared" si="160"/>
        <v>732.51139473546698</v>
      </c>
      <c r="BB293" s="39">
        <f t="shared" si="161"/>
        <v>206.42139473546695</v>
      </c>
      <c r="BE293" s="39">
        <f t="shared" si="170"/>
        <v>357.32263157827651</v>
      </c>
      <c r="BI293" s="148">
        <v>0</v>
      </c>
      <c r="BK293" s="152"/>
      <c r="BL293" s="93">
        <v>198.07499999999999</v>
      </c>
      <c r="BQ293" s="39">
        <v>8</v>
      </c>
      <c r="BR293" s="39">
        <f t="shared" si="131"/>
        <v>76.88</v>
      </c>
      <c r="BX293" s="101">
        <v>80.480999999999995</v>
      </c>
      <c r="BY293" s="39">
        <f t="shared" si="140"/>
        <v>7.7385576923076918E-2</v>
      </c>
      <c r="CB293" s="52"/>
      <c r="CC293" s="51">
        <v>0.16016666666666668</v>
      </c>
      <c r="CD293" s="39">
        <v>200</v>
      </c>
      <c r="CE293" s="39">
        <f t="shared" si="148"/>
        <v>1922</v>
      </c>
      <c r="CF293" s="39">
        <f t="shared" si="157"/>
        <v>0.16016666666666668</v>
      </c>
      <c r="CG293" s="39">
        <f t="shared" si="149"/>
        <v>-8.2781089743589761E-2</v>
      </c>
      <c r="CH293" s="53">
        <f t="shared" si="156"/>
        <v>0</v>
      </c>
      <c r="CO293" s="39">
        <v>825</v>
      </c>
      <c r="CP293" s="39">
        <f t="shared" si="150"/>
        <v>7928.2499999999991</v>
      </c>
      <c r="CR293" s="39">
        <v>1170</v>
      </c>
      <c r="CS293" s="39">
        <f t="shared" si="151"/>
        <v>11243.699999999999</v>
      </c>
      <c r="CX293" s="101">
        <v>7.923</v>
      </c>
      <c r="DB293" s="42"/>
      <c r="DD293" s="160"/>
      <c r="DE293" s="163">
        <v>12.231999999999999</v>
      </c>
      <c r="DF293" s="43">
        <f t="shared" si="166"/>
        <v>5.3086880000000001</v>
      </c>
      <c r="DJ293" s="39">
        <v>0.96</v>
      </c>
      <c r="DK293" s="39">
        <f t="shared" si="152"/>
        <v>9.2255999999999982</v>
      </c>
      <c r="DL293" s="39">
        <f t="shared" si="153"/>
        <v>4.557446399999999</v>
      </c>
      <c r="DN293" s="39">
        <f t="shared" si="167"/>
        <v>0.75124160000000106</v>
      </c>
      <c r="DR293" s="39">
        <v>16.68</v>
      </c>
      <c r="DS293" s="39">
        <f>DR293*0.4356</f>
        <v>7.2658079999999998</v>
      </c>
      <c r="DX293" s="39">
        <v>24.5</v>
      </c>
      <c r="DY293" s="39">
        <f t="shared" si="168"/>
        <v>1.1630982999999999</v>
      </c>
    </row>
    <row r="294" spans="1:129" x14ac:dyDescent="0.2">
      <c r="A294" s="36">
        <v>1783</v>
      </c>
      <c r="B294" s="88">
        <v>9.61</v>
      </c>
      <c r="D294" s="101">
        <v>882.61</v>
      </c>
      <c r="E294" s="42">
        <v>160.77000000000001</v>
      </c>
      <c r="F294" s="43">
        <f t="shared" si="100"/>
        <v>1544.9997000000001</v>
      </c>
      <c r="G294" s="39">
        <f t="shared" si="101"/>
        <v>662.38970000000006</v>
      </c>
      <c r="H294" s="54">
        <v>4056</v>
      </c>
      <c r="I294" s="119">
        <f>(H294*G294)/1000</f>
        <v>2686.6526232000001</v>
      </c>
      <c r="K294" s="132">
        <v>1525.38</v>
      </c>
      <c r="L294" s="39">
        <v>224.7</v>
      </c>
      <c r="M294" s="39">
        <f t="shared" si="138"/>
        <v>2159.3669999999997</v>
      </c>
      <c r="N294" s="39">
        <f t="shared" si="142"/>
        <v>633.98699999999963</v>
      </c>
      <c r="O294" s="44">
        <v>189.7</v>
      </c>
      <c r="P294" s="44">
        <f t="shared" si="143"/>
        <v>1823.0169999999998</v>
      </c>
      <c r="Q294" s="44">
        <f t="shared" si="144"/>
        <v>-297.63699999999972</v>
      </c>
      <c r="R294" s="54">
        <v>1722</v>
      </c>
      <c r="U294" s="133">
        <f>(R294*N294)/1000</f>
        <v>1091.7256139999993</v>
      </c>
      <c r="W294" s="93">
        <v>777.37</v>
      </c>
      <c r="X294" s="50">
        <v>0.2833497357390195</v>
      </c>
      <c r="Y294" s="50">
        <f t="shared" si="163"/>
        <v>826.85986484417708</v>
      </c>
      <c r="Z294" s="39">
        <f t="shared" si="164"/>
        <v>2743.5</v>
      </c>
      <c r="AA294" s="50">
        <v>0.2360660724387193</v>
      </c>
      <c r="AB294" s="50">
        <f t="shared" si="158"/>
        <v>647.64726973562642</v>
      </c>
      <c r="AE294" s="39">
        <v>0.44445543293634737</v>
      </c>
      <c r="AF294" s="39">
        <f t="shared" si="162"/>
        <v>1219.363480260869</v>
      </c>
      <c r="AK294" s="39">
        <f t="shared" si="165"/>
        <v>441.99348026086898</v>
      </c>
      <c r="AM294" s="39">
        <f t="shared" si="159"/>
        <v>571.71621052524256</v>
      </c>
      <c r="AO294" s="147"/>
      <c r="AP294" s="93">
        <v>533.07000000000005</v>
      </c>
      <c r="AQ294" s="50">
        <v>0.19430289775833789</v>
      </c>
      <c r="AR294" s="50">
        <v>533.07000000000005</v>
      </c>
      <c r="AS294" s="50">
        <f t="shared" si="155"/>
        <v>2743.5</v>
      </c>
      <c r="AT294" s="50">
        <v>0.16280418788877193</v>
      </c>
      <c r="AU294" s="39">
        <f t="shared" si="169"/>
        <v>446.65328947284581</v>
      </c>
      <c r="AV294" s="39">
        <v>0.33537662705087018</v>
      </c>
      <c r="AW294" s="39">
        <f t="shared" si="160"/>
        <v>920.10577631406238</v>
      </c>
      <c r="BB294" s="39">
        <f t="shared" si="161"/>
        <v>387.03577631406233</v>
      </c>
      <c r="BE294" s="39">
        <f t="shared" si="170"/>
        <v>473.45248684121657</v>
      </c>
      <c r="BI294" s="148">
        <v>1038</v>
      </c>
      <c r="BK294" s="152"/>
      <c r="BL294" s="93">
        <v>226.99600000000001</v>
      </c>
      <c r="BQ294" s="39">
        <v>8</v>
      </c>
      <c r="BR294" s="39">
        <f t="shared" si="131"/>
        <v>76.88</v>
      </c>
      <c r="BX294" s="101">
        <v>87.477999999999994</v>
      </c>
      <c r="BY294" s="39">
        <f t="shared" si="140"/>
        <v>8.411346153846154E-2</v>
      </c>
      <c r="CB294" s="52"/>
      <c r="CC294" s="51">
        <v>0.16016666666666668</v>
      </c>
      <c r="CD294" s="39">
        <v>260</v>
      </c>
      <c r="CE294" s="39">
        <f t="shared" si="148"/>
        <v>2498.6</v>
      </c>
      <c r="CF294" s="39">
        <f t="shared" si="157"/>
        <v>0.20821666666666666</v>
      </c>
      <c r="CG294" s="39">
        <f t="shared" si="149"/>
        <v>-0.12410320512820512</v>
      </c>
      <c r="CH294" s="53">
        <f t="shared" si="156"/>
        <v>-4.8049999999999982E-2</v>
      </c>
      <c r="CO294" s="39">
        <v>465</v>
      </c>
      <c r="CP294" s="39">
        <f t="shared" si="150"/>
        <v>4468.6499999999996</v>
      </c>
      <c r="CR294" s="39">
        <v>1140</v>
      </c>
      <c r="CS294" s="39">
        <f t="shared" si="151"/>
        <v>10955.4</v>
      </c>
      <c r="CX294" s="101">
        <v>7.452</v>
      </c>
      <c r="DB294" s="42"/>
      <c r="DD294" s="160"/>
      <c r="DE294" s="163">
        <v>10.35</v>
      </c>
      <c r="DF294" s="43">
        <f t="shared" si="166"/>
        <v>4.4919000000000002</v>
      </c>
      <c r="DJ294" s="39">
        <v>0.95</v>
      </c>
      <c r="DK294" s="39">
        <f t="shared" si="152"/>
        <v>9.1294999999999984</v>
      </c>
      <c r="DL294" s="39">
        <f t="shared" si="153"/>
        <v>4.5099729999999996</v>
      </c>
      <c r="DN294" s="39">
        <f t="shared" si="167"/>
        <v>-1.807299999999934E-2</v>
      </c>
      <c r="DX294" s="39">
        <v>26</v>
      </c>
      <c r="DY294" s="39">
        <f t="shared" si="168"/>
        <v>1.2343083999999998</v>
      </c>
    </row>
    <row r="295" spans="1:129" x14ac:dyDescent="0.2">
      <c r="A295" s="36">
        <v>1784</v>
      </c>
      <c r="B295" s="88">
        <v>9.61</v>
      </c>
      <c r="D295" s="101">
        <v>979.65</v>
      </c>
      <c r="E295" s="42">
        <v>148.09</v>
      </c>
      <c r="F295" s="43">
        <f t="shared" si="100"/>
        <v>1423.1449</v>
      </c>
      <c r="G295" s="39">
        <f t="shared" si="101"/>
        <v>443.49490000000003</v>
      </c>
      <c r="K295" s="132">
        <v>1580.82</v>
      </c>
      <c r="L295" s="39">
        <v>241.66</v>
      </c>
      <c r="M295" s="39">
        <f>L295*B295</f>
        <v>2322.3525999999997</v>
      </c>
      <c r="N295" s="39">
        <f t="shared" si="142"/>
        <v>741.53259999999977</v>
      </c>
      <c r="O295" s="44">
        <v>221.28</v>
      </c>
      <c r="P295" s="44">
        <f t="shared" si="143"/>
        <v>2126.5007999999998</v>
      </c>
      <c r="Q295" s="44">
        <f t="shared" si="144"/>
        <v>-545.68079999999986</v>
      </c>
      <c r="W295" s="93">
        <v>868.94</v>
      </c>
      <c r="X295" s="50">
        <v>0.3167268088208493</v>
      </c>
      <c r="Y295" s="50">
        <f t="shared" si="163"/>
        <v>924.25950442864951</v>
      </c>
      <c r="Z295" s="39">
        <f t="shared" si="164"/>
        <v>2743.5</v>
      </c>
      <c r="AA295" s="50">
        <v>0.2360660724387193</v>
      </c>
      <c r="AB295" s="50">
        <f t="shared" si="158"/>
        <v>647.64726973562642</v>
      </c>
      <c r="AE295" s="39">
        <v>0.41189459535859296</v>
      </c>
      <c r="AF295" s="39">
        <f t="shared" si="162"/>
        <v>1130.0328223662998</v>
      </c>
      <c r="AK295" s="39">
        <f t="shared" si="165"/>
        <v>261.09282236629974</v>
      </c>
      <c r="AM295" s="39">
        <f t="shared" si="159"/>
        <v>482.38555263067337</v>
      </c>
      <c r="AO295" s="147"/>
      <c r="AP295" s="93">
        <v>572.69000000000005</v>
      </c>
      <c r="AQ295" s="50">
        <v>0.20874430472024788</v>
      </c>
      <c r="AR295" s="50">
        <v>572.69000000000005</v>
      </c>
      <c r="AS295" s="50">
        <f t="shared" si="155"/>
        <v>2743.5</v>
      </c>
      <c r="AT295" s="50">
        <v>0.15466397849433333</v>
      </c>
      <c r="AU295" s="39">
        <f t="shared" si="169"/>
        <v>424.32062499920352</v>
      </c>
      <c r="AV295" s="39">
        <v>0.32560837577754381</v>
      </c>
      <c r="AW295" s="39">
        <f t="shared" si="160"/>
        <v>893.3065789456914</v>
      </c>
      <c r="BB295" s="39">
        <f t="shared" si="161"/>
        <v>320.61657894569134</v>
      </c>
      <c r="BE295" s="39">
        <f t="shared" si="170"/>
        <v>468.98595394648788</v>
      </c>
      <c r="BL295" s="93">
        <v>188.37</v>
      </c>
      <c r="BQ295" s="39">
        <v>8</v>
      </c>
      <c r="BR295" s="39">
        <f t="shared" si="131"/>
        <v>76.88</v>
      </c>
      <c r="BX295" s="101">
        <v>73.484999999999999</v>
      </c>
      <c r="BY295" s="39">
        <f t="shared" si="140"/>
        <v>7.0658653846153843E-2</v>
      </c>
      <c r="CB295" s="52"/>
      <c r="CC295" s="51">
        <v>0.20821666666666666</v>
      </c>
      <c r="CD295" s="39">
        <v>217</v>
      </c>
      <c r="CE295" s="39">
        <f t="shared" si="148"/>
        <v>2085.37</v>
      </c>
      <c r="CF295" s="39">
        <f t="shared" si="157"/>
        <v>0.17378083333333333</v>
      </c>
      <c r="CG295" s="39">
        <f t="shared" si="149"/>
        <v>-0.10312217948717949</v>
      </c>
      <c r="CH295" s="53">
        <f t="shared" si="156"/>
        <v>3.4435833333333332E-2</v>
      </c>
      <c r="CO295" s="39">
        <v>418.33</v>
      </c>
      <c r="CP295" s="39">
        <f t="shared" si="150"/>
        <v>4020.1512999999995</v>
      </c>
      <c r="CR295" s="39">
        <v>1013</v>
      </c>
      <c r="CS295" s="39">
        <f t="shared" si="151"/>
        <v>9734.93</v>
      </c>
      <c r="CX295" s="101">
        <v>7.0380000000000003</v>
      </c>
      <c r="DB295" s="42"/>
      <c r="DD295" s="160"/>
      <c r="DE295" s="163">
        <v>7.2450000000000001</v>
      </c>
      <c r="DF295" s="43">
        <f t="shared" si="166"/>
        <v>3.1443300000000001</v>
      </c>
      <c r="DJ295" s="39">
        <v>0.82</v>
      </c>
      <c r="DK295" s="39">
        <f t="shared" si="152"/>
        <v>7.8801999999999994</v>
      </c>
      <c r="DL295" s="39">
        <f t="shared" si="153"/>
        <v>3.8928187999999997</v>
      </c>
      <c r="DN295" s="39">
        <f t="shared" si="167"/>
        <v>-0.74848879999999962</v>
      </c>
      <c r="DX295" s="39">
        <v>35.5</v>
      </c>
      <c r="DY295" s="39">
        <f t="shared" si="168"/>
        <v>1.6853056999999998</v>
      </c>
    </row>
    <row r="296" spans="1:129" x14ac:dyDescent="0.2">
      <c r="A296" s="36">
        <v>1785</v>
      </c>
      <c r="B296" s="88">
        <v>9.61</v>
      </c>
      <c r="D296" s="101">
        <v>929.02</v>
      </c>
      <c r="E296" s="42">
        <v>141.87</v>
      </c>
      <c r="F296" s="43">
        <f t="shared" si="100"/>
        <v>1363.3706999999999</v>
      </c>
      <c r="G296" s="39">
        <f t="shared" si="101"/>
        <v>434.35069999999996</v>
      </c>
      <c r="K296" s="132">
        <v>1675.28</v>
      </c>
      <c r="L296" s="39">
        <v>240.33</v>
      </c>
      <c r="M296" s="39">
        <f t="shared" si="138"/>
        <v>2309.5713000000001</v>
      </c>
      <c r="N296" s="39">
        <f t="shared" si="142"/>
        <v>634.29130000000009</v>
      </c>
      <c r="O296" s="44">
        <v>209.41</v>
      </c>
      <c r="P296" s="44">
        <f t="shared" si="143"/>
        <v>2012.4300999999998</v>
      </c>
      <c r="Q296" s="44">
        <f t="shared" si="144"/>
        <v>-337.15009999999984</v>
      </c>
      <c r="W296" s="93">
        <v>860.92</v>
      </c>
      <c r="X296" s="50">
        <v>0.31380353562967012</v>
      </c>
      <c r="Y296" s="50">
        <f t="shared" si="163"/>
        <v>915.72892553307815</v>
      </c>
      <c r="Z296" s="39">
        <f t="shared" si="164"/>
        <v>2743.5</v>
      </c>
      <c r="AA296" s="50">
        <v>0.25397453310648421</v>
      </c>
      <c r="AB296" s="50">
        <f t="shared" si="158"/>
        <v>696.77913157763942</v>
      </c>
      <c r="AE296" s="39">
        <v>0.3858459252963895</v>
      </c>
      <c r="AF296" s="39">
        <f t="shared" si="162"/>
        <v>1058.5682960506447</v>
      </c>
      <c r="AK296" s="39">
        <f t="shared" si="165"/>
        <v>197.64829605064472</v>
      </c>
      <c r="AM296" s="39">
        <f t="shared" si="159"/>
        <v>361.78916447300526</v>
      </c>
      <c r="AO296" s="147"/>
      <c r="AP296" s="93">
        <v>589.09</v>
      </c>
      <c r="AQ296" s="50">
        <v>0.21472207034809551</v>
      </c>
      <c r="AR296" s="50">
        <v>589.09</v>
      </c>
      <c r="AS296" s="50">
        <f t="shared" si="155"/>
        <v>2743.5</v>
      </c>
      <c r="AT296" s="50">
        <v>0.17257243916209825</v>
      </c>
      <c r="AU296" s="39">
        <f t="shared" si="169"/>
        <v>473.45248684121651</v>
      </c>
      <c r="AV296" s="39">
        <v>0.28653537068423862</v>
      </c>
      <c r="AW296" s="39">
        <f t="shared" si="160"/>
        <v>786.1097894722086</v>
      </c>
      <c r="BB296" s="39">
        <f t="shared" si="161"/>
        <v>197.01978947220857</v>
      </c>
      <c r="BE296" s="39">
        <f t="shared" si="170"/>
        <v>312.65730263099209</v>
      </c>
      <c r="BL296" s="93">
        <v>209.61</v>
      </c>
      <c r="BQ296" s="39">
        <v>8</v>
      </c>
      <c r="BR296" s="39">
        <f t="shared" si="131"/>
        <v>76.88</v>
      </c>
      <c r="BX296" s="101">
        <v>61.854999999999997</v>
      </c>
      <c r="BY296" s="39">
        <f t="shared" si="140"/>
        <v>5.9475961538461533E-2</v>
      </c>
      <c r="CB296" s="52"/>
      <c r="CC296" s="51">
        <v>0.17378083333333333</v>
      </c>
      <c r="CD296" s="39">
        <v>163.5</v>
      </c>
      <c r="CE296" s="39">
        <f t="shared" si="148"/>
        <v>1571.2349999999999</v>
      </c>
      <c r="CF296" s="39">
        <f t="shared" si="157"/>
        <v>0.13093625</v>
      </c>
      <c r="CG296" s="39">
        <f t="shared" si="149"/>
        <v>-7.1460288461538471E-2</v>
      </c>
      <c r="CH296" s="53">
        <f t="shared" si="156"/>
        <v>4.2844583333333325E-2</v>
      </c>
      <c r="CO296" s="39">
        <v>347.1</v>
      </c>
      <c r="CP296" s="39">
        <f t="shared" si="150"/>
        <v>3335.6309999999999</v>
      </c>
      <c r="CR296" s="39">
        <v>990</v>
      </c>
      <c r="CS296" s="39">
        <f t="shared" si="151"/>
        <v>9513.9</v>
      </c>
      <c r="CX296" s="101">
        <v>7.8090000000000002</v>
      </c>
      <c r="DB296" s="42"/>
      <c r="DD296" s="160"/>
      <c r="DE296" s="163">
        <v>8.7840000000000007</v>
      </c>
      <c r="DF296" s="43">
        <f t="shared" si="166"/>
        <v>3.8122560000000001</v>
      </c>
      <c r="DJ296" s="39">
        <v>0.73</v>
      </c>
      <c r="DK296" s="39">
        <f t="shared" si="152"/>
        <v>7.015299999999999</v>
      </c>
      <c r="DL296" s="39">
        <f t="shared" si="153"/>
        <v>3.4655581999999994</v>
      </c>
      <c r="DN296" s="39">
        <f t="shared" si="167"/>
        <v>0.34669780000000072</v>
      </c>
      <c r="DX296" s="39">
        <v>35.5</v>
      </c>
      <c r="DY296" s="39">
        <f t="shared" si="168"/>
        <v>1.6853056999999998</v>
      </c>
    </row>
    <row r="297" spans="1:129" x14ac:dyDescent="0.2">
      <c r="A297" s="36">
        <v>1786</v>
      </c>
      <c r="B297" s="88">
        <v>9.61</v>
      </c>
      <c r="D297" s="101">
        <v>1183.42</v>
      </c>
      <c r="E297" s="42">
        <v>150.03</v>
      </c>
      <c r="F297" s="43">
        <f t="shared" si="100"/>
        <v>1441.7882999999999</v>
      </c>
      <c r="G297" s="39">
        <f t="shared" si="101"/>
        <v>258.36829999999986</v>
      </c>
      <c r="K297" s="132">
        <v>1624.95</v>
      </c>
      <c r="L297" s="39">
        <v>222.6</v>
      </c>
      <c r="M297" s="39">
        <f t="shared" si="138"/>
        <v>2139.1859999999997</v>
      </c>
      <c r="N297" s="39">
        <f t="shared" si="142"/>
        <v>514.23599999999965</v>
      </c>
      <c r="O297" s="44">
        <v>207.08</v>
      </c>
      <c r="P297" s="44">
        <f t="shared" si="143"/>
        <v>1990.0388</v>
      </c>
      <c r="Q297" s="44">
        <f t="shared" si="144"/>
        <v>-365.08879999999999</v>
      </c>
      <c r="W297" s="93">
        <v>907.35</v>
      </c>
      <c r="X297" s="50">
        <v>0.3307271733187534</v>
      </c>
      <c r="Y297" s="50">
        <f t="shared" si="163"/>
        <v>965.11480809185332</v>
      </c>
      <c r="Z297" s="39">
        <f t="shared" si="164"/>
        <v>2743.5000000000005</v>
      </c>
      <c r="AA297" s="50">
        <v>0.26374278437981052</v>
      </c>
      <c r="AB297" s="50">
        <f t="shared" si="158"/>
        <v>723.57832894601017</v>
      </c>
      <c r="AE297" s="39">
        <v>0.3695655065075123</v>
      </c>
      <c r="AF297" s="39">
        <f t="shared" si="162"/>
        <v>1013.90296710336</v>
      </c>
      <c r="AK297" s="39">
        <f t="shared" si="165"/>
        <v>106.55296710335995</v>
      </c>
      <c r="AM297" s="39">
        <f t="shared" si="159"/>
        <v>290.3246381573498</v>
      </c>
      <c r="AO297" s="147"/>
      <c r="AP297" s="93">
        <v>608.08000000000004</v>
      </c>
      <c r="AQ297" s="50">
        <v>0.22164388554765813</v>
      </c>
      <c r="AR297" s="50">
        <v>608.08000000000004</v>
      </c>
      <c r="AS297" s="50">
        <f t="shared" si="155"/>
        <v>2743.5</v>
      </c>
      <c r="AT297" s="50">
        <v>0.15466397849433333</v>
      </c>
      <c r="AU297" s="39">
        <f t="shared" si="169"/>
        <v>424.32062499920352</v>
      </c>
      <c r="AV297" s="39">
        <v>0.28653537068423862</v>
      </c>
      <c r="AW297" s="39">
        <f t="shared" si="160"/>
        <v>786.1097894722086</v>
      </c>
      <c r="BB297" s="39">
        <f t="shared" si="161"/>
        <v>178.02978947220856</v>
      </c>
      <c r="BE297" s="39">
        <f t="shared" si="170"/>
        <v>361.78916447300509</v>
      </c>
      <c r="BL297" s="93">
        <v>194.58</v>
      </c>
      <c r="BQ297" s="39">
        <v>7.9</v>
      </c>
      <c r="BR297" s="39">
        <f t="shared" si="131"/>
        <v>75.918999999999997</v>
      </c>
      <c r="BX297" s="101">
        <v>79.653000000000006</v>
      </c>
      <c r="BY297" s="39">
        <f t="shared" si="140"/>
        <v>7.6589423076923083E-2</v>
      </c>
      <c r="CB297" s="52"/>
      <c r="CC297" s="51">
        <v>0.13093625</v>
      </c>
      <c r="CD297" s="39">
        <v>235.21</v>
      </c>
      <c r="CE297" s="39">
        <f t="shared" si="148"/>
        <v>2260.3681000000001</v>
      </c>
      <c r="CF297" s="39">
        <f t="shared" si="157"/>
        <v>0.18836400833333333</v>
      </c>
      <c r="CG297" s="39">
        <f t="shared" si="149"/>
        <v>-0.11177458525641025</v>
      </c>
      <c r="CH297" s="53">
        <f t="shared" si="156"/>
        <v>-5.7427758333333329E-2</v>
      </c>
      <c r="CO297" s="39">
        <v>311</v>
      </c>
      <c r="CP297" s="39">
        <f t="shared" si="150"/>
        <v>2988.71</v>
      </c>
      <c r="CR297" s="39">
        <v>990</v>
      </c>
      <c r="CS297" s="39">
        <f t="shared" si="151"/>
        <v>9513.9</v>
      </c>
      <c r="CX297" s="101">
        <v>8.2799999999999994</v>
      </c>
      <c r="DB297" s="42"/>
      <c r="DD297" s="160"/>
      <c r="DE297" s="163">
        <v>6.1580000000000004</v>
      </c>
      <c r="DF297" s="43">
        <f t="shared" si="166"/>
        <v>2.6725720000000002</v>
      </c>
      <c r="DJ297" s="39">
        <v>0.62</v>
      </c>
      <c r="DK297" s="39">
        <f t="shared" si="152"/>
        <v>5.9581999999999997</v>
      </c>
      <c r="DL297" s="39">
        <f t="shared" si="153"/>
        <v>2.9433507999999997</v>
      </c>
      <c r="DN297" s="39">
        <f t="shared" si="167"/>
        <v>-0.27077879999999954</v>
      </c>
      <c r="DR297" s="39">
        <v>16.559999999999999</v>
      </c>
      <c r="DS297" s="39">
        <f>DR297*0.4356</f>
        <v>7.2135359999999995</v>
      </c>
      <c r="DX297" s="39">
        <v>35.5</v>
      </c>
      <c r="DY297" s="39">
        <f t="shared" si="168"/>
        <v>1.6853056999999998</v>
      </c>
    </row>
    <row r="298" spans="1:129" x14ac:dyDescent="0.2">
      <c r="A298" s="36">
        <v>1787</v>
      </c>
      <c r="B298" s="88">
        <v>9.61</v>
      </c>
      <c r="D298" s="101">
        <v>1420.69</v>
      </c>
      <c r="E298" s="42">
        <v>169.17</v>
      </c>
      <c r="F298" s="43">
        <f t="shared" si="100"/>
        <v>1625.7236999999998</v>
      </c>
      <c r="G298" s="39">
        <f t="shared" si="101"/>
        <v>205.03369999999973</v>
      </c>
      <c r="K298" s="132">
        <v>1659.57</v>
      </c>
      <c r="L298" s="39">
        <v>225.23</v>
      </c>
      <c r="M298" s="39">
        <f t="shared" si="138"/>
        <v>2164.4602999999997</v>
      </c>
      <c r="N298" s="39">
        <f t="shared" si="142"/>
        <v>504.8902999999998</v>
      </c>
      <c r="O298" s="44">
        <v>208.8</v>
      </c>
      <c r="P298" s="44">
        <f t="shared" si="143"/>
        <v>2006.568</v>
      </c>
      <c r="Q298" s="44">
        <f t="shared" si="144"/>
        <v>-346.99800000000005</v>
      </c>
      <c r="W298" s="93">
        <v>871.52</v>
      </c>
      <c r="X298" s="50">
        <v>0.31766721341352289</v>
      </c>
      <c r="Y298" s="50">
        <f t="shared" si="163"/>
        <v>927.00375549480589</v>
      </c>
      <c r="Z298" s="39">
        <f t="shared" si="164"/>
        <v>2743.5</v>
      </c>
      <c r="AA298" s="50">
        <v>0.25397453310648421</v>
      </c>
      <c r="AB298" s="50">
        <f t="shared" si="158"/>
        <v>696.77913157763942</v>
      </c>
      <c r="AE298" s="39">
        <v>0.43143109790524559</v>
      </c>
      <c r="AF298" s="39">
        <f t="shared" si="162"/>
        <v>1183.6312171030413</v>
      </c>
      <c r="AK298" s="39">
        <f t="shared" si="165"/>
        <v>312.11121710304133</v>
      </c>
      <c r="AM298" s="39">
        <f t="shared" si="159"/>
        <v>486.85208552540189</v>
      </c>
      <c r="AO298" s="147"/>
      <c r="AP298" s="93">
        <v>619.78</v>
      </c>
      <c r="AQ298" s="50">
        <v>0.2259085110260616</v>
      </c>
      <c r="AR298" s="50">
        <v>619.78</v>
      </c>
      <c r="AS298" s="50">
        <f t="shared" si="155"/>
        <v>2743.5</v>
      </c>
      <c r="AT298" s="50">
        <v>0.16280418788877193</v>
      </c>
      <c r="AU298" s="39">
        <f t="shared" si="169"/>
        <v>446.65328947284581</v>
      </c>
      <c r="AV298" s="39">
        <v>0.33537662705087018</v>
      </c>
      <c r="AW298" s="39">
        <f t="shared" si="160"/>
        <v>920.10577631406238</v>
      </c>
      <c r="BB298" s="39">
        <f t="shared" si="161"/>
        <v>300.32577631406241</v>
      </c>
      <c r="BE298" s="39">
        <f t="shared" si="170"/>
        <v>473.45248684121657</v>
      </c>
      <c r="BQ298" s="39">
        <v>7.88</v>
      </c>
      <c r="BR298" s="39">
        <f t="shared" si="131"/>
        <v>75.726799999999997</v>
      </c>
      <c r="BX298" s="101">
        <v>94.625</v>
      </c>
      <c r="BY298" s="39">
        <f t="shared" si="140"/>
        <v>9.0985576923076919E-2</v>
      </c>
      <c r="CB298" s="52"/>
      <c r="CC298" s="51">
        <v>0.18836400833333333</v>
      </c>
      <c r="CD298" s="39">
        <v>247.5</v>
      </c>
      <c r="CE298" s="39">
        <f t="shared" si="148"/>
        <v>2378.4749999999999</v>
      </c>
      <c r="CF298" s="39">
        <f t="shared" si="157"/>
        <v>0.19820625</v>
      </c>
      <c r="CG298" s="39">
        <f t="shared" si="149"/>
        <v>-0.10722067307692308</v>
      </c>
      <c r="CH298" s="53">
        <f t="shared" si="156"/>
        <v>-9.8422416666666679E-3</v>
      </c>
      <c r="CO298" s="39">
        <v>342</v>
      </c>
      <c r="CP298" s="39">
        <f t="shared" si="150"/>
        <v>3286.62</v>
      </c>
      <c r="CR298" s="39">
        <v>1000</v>
      </c>
      <c r="CS298" s="39">
        <f t="shared" si="151"/>
        <v>9610</v>
      </c>
      <c r="CX298" s="101">
        <v>8.4600000000000009</v>
      </c>
      <c r="DB298" s="42"/>
      <c r="DD298" s="160"/>
      <c r="DE298" s="163"/>
      <c r="DF298" s="43"/>
      <c r="DJ298" s="39">
        <v>0.67</v>
      </c>
      <c r="DK298" s="39">
        <f t="shared" si="152"/>
        <v>6.4386999999999999</v>
      </c>
      <c r="DL298" s="39">
        <f t="shared" si="153"/>
        <v>3.1807178</v>
      </c>
      <c r="DR298" s="39">
        <v>16.920000000000002</v>
      </c>
      <c r="DS298" s="39">
        <f>DR298*0.4356</f>
        <v>7.3703520000000005</v>
      </c>
      <c r="DX298" s="39">
        <v>35.5</v>
      </c>
      <c r="DY298" s="39">
        <f t="shared" si="168"/>
        <v>1.6853056999999998</v>
      </c>
    </row>
    <row r="299" spans="1:129" x14ac:dyDescent="0.2">
      <c r="A299" s="36">
        <v>1788</v>
      </c>
      <c r="B299" s="88">
        <v>9.61</v>
      </c>
      <c r="D299" s="101">
        <v>1257.27</v>
      </c>
      <c r="E299" s="42">
        <v>170.22</v>
      </c>
      <c r="F299" s="43">
        <f t="shared" si="100"/>
        <v>1635.8141999999998</v>
      </c>
      <c r="G299" s="39">
        <f t="shared" si="101"/>
        <v>378.54419999999982</v>
      </c>
      <c r="K299" s="132">
        <v>1679.15</v>
      </c>
      <c r="L299" s="39">
        <v>224.12</v>
      </c>
      <c r="M299" s="39">
        <f t="shared" si="138"/>
        <v>2153.7932000000001</v>
      </c>
      <c r="N299" s="39">
        <f t="shared" si="142"/>
        <v>474.64319999999998</v>
      </c>
      <c r="O299" s="44">
        <v>208.31</v>
      </c>
      <c r="P299" s="44">
        <f t="shared" si="143"/>
        <v>2001.8590999999999</v>
      </c>
      <c r="Q299" s="44">
        <f t="shared" si="144"/>
        <v>-322.70909999999981</v>
      </c>
      <c r="W299" s="93">
        <v>852.28</v>
      </c>
      <c r="X299" s="50">
        <v>0.31065427373792598</v>
      </c>
      <c r="Y299" s="50">
        <f t="shared" si="163"/>
        <v>906.53887545106602</v>
      </c>
      <c r="Z299" s="39">
        <f t="shared" si="164"/>
        <v>2743.5</v>
      </c>
      <c r="AA299" s="50">
        <v>0.33700466892975789</v>
      </c>
      <c r="AB299" s="50">
        <f t="shared" si="158"/>
        <v>924.57230920879078</v>
      </c>
      <c r="AE299" s="39">
        <v>0.44445543293634737</v>
      </c>
      <c r="AF299" s="39">
        <f t="shared" si="162"/>
        <v>1219.363480260869</v>
      </c>
      <c r="AK299" s="39">
        <f t="shared" si="165"/>
        <v>367.08348026086901</v>
      </c>
      <c r="AM299" s="39">
        <f t="shared" si="159"/>
        <v>294.7911710520782</v>
      </c>
      <c r="AO299" s="147"/>
      <c r="AP299" s="93">
        <v>568.33000000000004</v>
      </c>
      <c r="AQ299" s="50">
        <v>0.20715509385821032</v>
      </c>
      <c r="AR299" s="50">
        <v>568.33000000000004</v>
      </c>
      <c r="AS299" s="50">
        <f t="shared" si="155"/>
        <v>2743.5</v>
      </c>
      <c r="AT299" s="50">
        <v>0.19048089982986316</v>
      </c>
      <c r="AU299" s="39">
        <f t="shared" si="169"/>
        <v>522.58434868322956</v>
      </c>
      <c r="AV299" s="39">
        <v>0.25071844934870879</v>
      </c>
      <c r="AW299" s="39">
        <f t="shared" si="160"/>
        <v>687.84606578818261</v>
      </c>
      <c r="BB299" s="39">
        <f t="shared" si="161"/>
        <v>119.51606578818257</v>
      </c>
      <c r="BE299" s="39">
        <f t="shared" si="170"/>
        <v>165.26171710495305</v>
      </c>
      <c r="BQ299" s="39">
        <v>8.0399999999999991</v>
      </c>
      <c r="BR299" s="39">
        <f t="shared" si="131"/>
        <v>77.264399999999981</v>
      </c>
      <c r="BX299" s="100"/>
      <c r="CB299" s="52"/>
      <c r="CC299" s="51">
        <v>0.19820625</v>
      </c>
      <c r="CD299" s="39">
        <v>258.75</v>
      </c>
      <c r="CE299" s="39">
        <f t="shared" si="148"/>
        <v>2486.5874999999996</v>
      </c>
      <c r="CF299" s="39">
        <f t="shared" si="157"/>
        <v>0.20721562499999996</v>
      </c>
      <c r="CH299" s="53">
        <f t="shared" si="156"/>
        <v>-9.0093749999999584E-3</v>
      </c>
      <c r="CO299" s="39">
        <v>353</v>
      </c>
      <c r="CP299" s="39">
        <f t="shared" si="150"/>
        <v>3392.33</v>
      </c>
      <c r="CR299" s="39">
        <v>990</v>
      </c>
      <c r="CS299" s="39">
        <f t="shared" si="151"/>
        <v>9513.9</v>
      </c>
      <c r="DE299" s="163"/>
      <c r="DF299" s="43"/>
      <c r="DJ299" s="39">
        <v>0.71</v>
      </c>
      <c r="DK299" s="39">
        <f t="shared" si="152"/>
        <v>6.8230999999999993</v>
      </c>
      <c r="DL299" s="39">
        <f t="shared" si="153"/>
        <v>3.3706113999999996</v>
      </c>
    </row>
    <row r="300" spans="1:129" x14ac:dyDescent="0.2">
      <c r="A300" s="36">
        <v>1789</v>
      </c>
      <c r="B300" s="88">
        <v>9.61</v>
      </c>
      <c r="D300" s="101">
        <v>1343.18</v>
      </c>
      <c r="E300" s="42">
        <v>195.33</v>
      </c>
      <c r="F300" s="43">
        <f t="shared" ref="F300:F319" si="171">E300*B300</f>
        <v>1877.1213</v>
      </c>
      <c r="G300" s="39">
        <f t="shared" ref="G300:G319" si="172">F300-D300</f>
        <v>533.94129999999996</v>
      </c>
      <c r="K300" s="132">
        <v>2373.67</v>
      </c>
      <c r="L300" s="39">
        <v>344.28</v>
      </c>
      <c r="M300" s="39">
        <f t="shared" si="138"/>
        <v>3308.5307999999995</v>
      </c>
      <c r="N300" s="39">
        <f t="shared" si="142"/>
        <v>934.86079999999947</v>
      </c>
      <c r="O300" s="44">
        <v>326.38</v>
      </c>
      <c r="P300" s="44">
        <f t="shared" si="143"/>
        <v>3136.5117999999998</v>
      </c>
      <c r="Q300" s="44">
        <f t="shared" si="144"/>
        <v>-762.84179999999969</v>
      </c>
      <c r="W300" s="93">
        <v>937.2</v>
      </c>
      <c r="X300" s="50">
        <v>0.34160743575724439</v>
      </c>
      <c r="Y300" s="50">
        <f t="shared" si="163"/>
        <v>996.86515472936026</v>
      </c>
      <c r="Z300" s="39">
        <f t="shared" si="164"/>
        <v>2743.5</v>
      </c>
      <c r="AA300" s="50">
        <v>0.26374278437981052</v>
      </c>
      <c r="AB300" s="50">
        <f t="shared" si="158"/>
        <v>723.57832894601017</v>
      </c>
      <c r="AE300" s="39">
        <v>0.41189459535859296</v>
      </c>
      <c r="AF300" s="39">
        <f t="shared" si="162"/>
        <v>1130.0328223662998</v>
      </c>
      <c r="AK300" s="39">
        <f t="shared" si="165"/>
        <v>192.83282236629975</v>
      </c>
      <c r="AM300" s="39">
        <f t="shared" si="159"/>
        <v>406.45449342028962</v>
      </c>
      <c r="AO300" s="147"/>
      <c r="AP300" s="93">
        <v>640.91999999999996</v>
      </c>
      <c r="AQ300" s="50">
        <v>0.23361399671951885</v>
      </c>
      <c r="AR300" s="50">
        <v>640.91999999999996</v>
      </c>
      <c r="AS300" s="50">
        <f t="shared" si="155"/>
        <v>2743.5</v>
      </c>
      <c r="AT300" s="50">
        <v>0.16768831352543509</v>
      </c>
      <c r="AU300" s="39">
        <f t="shared" si="169"/>
        <v>460.05288815703119</v>
      </c>
      <c r="AV300" s="39">
        <v>0.24746236559093332</v>
      </c>
      <c r="AW300" s="39">
        <f t="shared" si="160"/>
        <v>678.91299999872558</v>
      </c>
      <c r="BB300" s="39">
        <f t="shared" si="161"/>
        <v>37.992999998725622</v>
      </c>
      <c r="BE300" s="39">
        <f t="shared" si="170"/>
        <v>218.86011184169439</v>
      </c>
      <c r="BL300" s="93">
        <v>257.73</v>
      </c>
      <c r="BQ300" s="39">
        <v>8.5</v>
      </c>
      <c r="BR300" s="39">
        <f t="shared" si="131"/>
        <v>81.685000000000002</v>
      </c>
      <c r="BX300" s="101">
        <v>106.5</v>
      </c>
      <c r="BY300" s="39">
        <f t="shared" si="140"/>
        <v>0.10240384615384615</v>
      </c>
      <c r="CB300" s="52"/>
      <c r="CC300" s="51">
        <v>0.20721562499999996</v>
      </c>
      <c r="CD300" s="39">
        <v>258.3</v>
      </c>
      <c r="CE300" s="39">
        <f t="shared" si="148"/>
        <v>2482.2629999999999</v>
      </c>
      <c r="CF300" s="39">
        <f t="shared" si="157"/>
        <v>0.20685524999999999</v>
      </c>
      <c r="CG300" s="39">
        <f>BY300-CF300</f>
        <v>-0.10445140384615384</v>
      </c>
      <c r="CH300" s="53">
        <f t="shared" si="156"/>
        <v>3.6037499999996836E-4</v>
      </c>
      <c r="CO300" s="39">
        <v>318.75</v>
      </c>
      <c r="CP300" s="39">
        <f t="shared" si="150"/>
        <v>3063.1875</v>
      </c>
      <c r="CR300" s="39">
        <v>990</v>
      </c>
      <c r="CS300" s="39">
        <f t="shared" si="151"/>
        <v>9513.9</v>
      </c>
      <c r="DE300" s="163"/>
      <c r="DF300" s="43"/>
      <c r="DJ300" s="39">
        <v>0.69</v>
      </c>
      <c r="DK300" s="39">
        <f t="shared" si="152"/>
        <v>6.6308999999999987</v>
      </c>
      <c r="DL300" s="39">
        <f t="shared" si="153"/>
        <v>3.2756645999999994</v>
      </c>
    </row>
    <row r="301" spans="1:129" x14ac:dyDescent="0.2">
      <c r="A301" s="36">
        <v>1790</v>
      </c>
      <c r="B301" s="88">
        <v>9.61</v>
      </c>
      <c r="D301" s="101">
        <v>1399.41</v>
      </c>
      <c r="E301" s="42">
        <v>183.08</v>
      </c>
      <c r="F301" s="43">
        <f t="shared" si="171"/>
        <v>1759.3987999999999</v>
      </c>
      <c r="G301" s="39">
        <f t="shared" si="172"/>
        <v>359.98879999999986</v>
      </c>
      <c r="K301" s="132">
        <v>2311.0100000000002</v>
      </c>
      <c r="L301" s="39">
        <v>329.44</v>
      </c>
      <c r="M301" s="39">
        <f t="shared" si="138"/>
        <v>3165.9183999999996</v>
      </c>
      <c r="N301" s="39">
        <f t="shared" si="142"/>
        <v>854.90839999999935</v>
      </c>
      <c r="O301" s="44">
        <v>293.27</v>
      </c>
      <c r="P301" s="44">
        <f t="shared" si="143"/>
        <v>2818.3246999999997</v>
      </c>
      <c r="Q301" s="44">
        <f t="shared" si="144"/>
        <v>-507.31469999999945</v>
      </c>
      <c r="W301" s="93">
        <v>952.96</v>
      </c>
      <c r="X301" s="50">
        <v>0.34735192272644433</v>
      </c>
      <c r="Y301" s="50">
        <f t="shared" si="163"/>
        <v>1013.6284868234007</v>
      </c>
      <c r="Z301" s="39">
        <f t="shared" si="164"/>
        <v>2743.5</v>
      </c>
      <c r="AA301" s="50">
        <v>0.20024915110318947</v>
      </c>
      <c r="AB301" s="50">
        <f t="shared" si="158"/>
        <v>549.38354605160032</v>
      </c>
      <c r="AE301" s="39">
        <v>0.38910200905416492</v>
      </c>
      <c r="AF301" s="39">
        <f t="shared" si="162"/>
        <v>1067.5013618401015</v>
      </c>
      <c r="AK301" s="39">
        <f t="shared" si="165"/>
        <v>114.54136184010144</v>
      </c>
      <c r="AM301" s="39">
        <f t="shared" si="159"/>
        <v>518.11781578850116</v>
      </c>
      <c r="AO301" s="147"/>
      <c r="AP301" s="93">
        <v>617.70000000000005</v>
      </c>
      <c r="AQ301" s="50">
        <v>0.22515035538545655</v>
      </c>
      <c r="AR301" s="50">
        <v>617.70000000000005</v>
      </c>
      <c r="AS301" s="50">
        <f t="shared" si="155"/>
        <v>2743.5</v>
      </c>
      <c r="AT301" s="50">
        <v>0.17257243916209825</v>
      </c>
      <c r="AU301" s="39">
        <f t="shared" si="169"/>
        <v>473.45248684121651</v>
      </c>
      <c r="AV301" s="39">
        <v>0.29955970571534035</v>
      </c>
      <c r="AW301" s="39">
        <f t="shared" si="160"/>
        <v>821.84205263003628</v>
      </c>
      <c r="BB301" s="39">
        <f t="shared" si="161"/>
        <v>204.14205263003623</v>
      </c>
      <c r="BE301" s="39">
        <f t="shared" si="170"/>
        <v>348.38956578881977</v>
      </c>
      <c r="BX301" s="101">
        <v>76.680000000000007</v>
      </c>
      <c r="BY301" s="39">
        <f t="shared" si="140"/>
        <v>7.3730769230769239E-2</v>
      </c>
      <c r="CB301" s="52"/>
      <c r="CC301" s="51">
        <v>0.20685524999999999</v>
      </c>
      <c r="CD301" s="39">
        <v>261.11</v>
      </c>
      <c r="CE301" s="39">
        <f t="shared" si="148"/>
        <v>2509.2671</v>
      </c>
      <c r="CF301" s="39">
        <f t="shared" si="157"/>
        <v>0.20910559166666667</v>
      </c>
      <c r="CG301" s="39">
        <f>BY301-CF301</f>
        <v>-0.13537482243589744</v>
      </c>
      <c r="CH301" s="53">
        <f t="shared" si="156"/>
        <v>-2.2503416666666831E-3</v>
      </c>
      <c r="CO301" s="39">
        <v>345.38</v>
      </c>
      <c r="CP301" s="39">
        <f t="shared" si="150"/>
        <v>3319.1017999999999</v>
      </c>
      <c r="CR301" s="39">
        <v>990</v>
      </c>
      <c r="CS301" s="39">
        <f t="shared" si="151"/>
        <v>9513.9</v>
      </c>
      <c r="DE301" s="163"/>
      <c r="DF301" s="43"/>
      <c r="DJ301" s="39">
        <v>0.73</v>
      </c>
      <c r="DK301" s="39">
        <f t="shared" si="152"/>
        <v>7.015299999999999</v>
      </c>
      <c r="DL301" s="39">
        <f t="shared" si="153"/>
        <v>3.4655581999999994</v>
      </c>
      <c r="DR301" s="39">
        <v>14.186</v>
      </c>
      <c r="DS301" s="39">
        <f>DR301*0.4356</f>
        <v>6.1794215999999995</v>
      </c>
    </row>
    <row r="302" spans="1:129" x14ac:dyDescent="0.2">
      <c r="A302" s="36">
        <v>1791</v>
      </c>
      <c r="B302" s="88">
        <v>9.61</v>
      </c>
      <c r="D302" s="101">
        <v>1067.7</v>
      </c>
      <c r="E302" s="42">
        <v>139.24</v>
      </c>
      <c r="F302" s="43">
        <f t="shared" si="171"/>
        <v>1338.0963999999999</v>
      </c>
      <c r="G302" s="39">
        <f t="shared" si="172"/>
        <v>270.39639999999986</v>
      </c>
      <c r="K302" s="132">
        <v>1787.78</v>
      </c>
      <c r="L302" s="39">
        <v>240.04</v>
      </c>
      <c r="M302" s="39">
        <f>L302*B302</f>
        <v>2306.7844</v>
      </c>
      <c r="N302" s="39">
        <f t="shared" si="142"/>
        <v>519.00440000000003</v>
      </c>
      <c r="O302" s="44">
        <v>211.46</v>
      </c>
      <c r="P302" s="44">
        <f t="shared" si="143"/>
        <v>2032.1306</v>
      </c>
      <c r="Q302" s="44">
        <f t="shared" si="144"/>
        <v>-244.35059999999999</v>
      </c>
      <c r="W302" s="93">
        <v>874.62</v>
      </c>
      <c r="X302" s="50">
        <v>0.31879715691634775</v>
      </c>
      <c r="Y302" s="50">
        <f t="shared" si="163"/>
        <v>930.30111142700935</v>
      </c>
      <c r="Z302" s="39">
        <f t="shared" si="164"/>
        <v>2743.5</v>
      </c>
      <c r="AA302" s="50">
        <v>0.20024915110318947</v>
      </c>
      <c r="AB302" s="50">
        <f t="shared" si="158"/>
        <v>549.38354605160032</v>
      </c>
      <c r="AE302" s="39">
        <v>0.40863851160081754</v>
      </c>
      <c r="AF302" s="39">
        <f t="shared" si="162"/>
        <v>1121.099756576843</v>
      </c>
      <c r="AK302" s="39">
        <f t="shared" si="165"/>
        <v>246.47975657684299</v>
      </c>
      <c r="AM302" s="39">
        <f t="shared" si="159"/>
        <v>571.71621052524267</v>
      </c>
      <c r="AO302" s="147"/>
      <c r="AP302" s="93">
        <v>451.02</v>
      </c>
      <c r="AQ302" s="50">
        <v>0.16439584472389282</v>
      </c>
      <c r="AR302" s="50">
        <v>451.02</v>
      </c>
      <c r="AS302" s="50">
        <f t="shared" si="155"/>
        <v>2743.5</v>
      </c>
      <c r="AT302" s="50">
        <v>0.13675551782656842</v>
      </c>
      <c r="AU302" s="39">
        <f t="shared" si="169"/>
        <v>375.18876315719046</v>
      </c>
      <c r="AV302" s="39">
        <v>0.29630362195756488</v>
      </c>
      <c r="AW302" s="39">
        <f t="shared" si="160"/>
        <v>812.90898684057925</v>
      </c>
      <c r="BB302" s="39">
        <f t="shared" si="161"/>
        <v>361.88898684057926</v>
      </c>
      <c r="BE302" s="39">
        <f t="shared" si="170"/>
        <v>437.72022368338878</v>
      </c>
      <c r="BX302" s="101">
        <v>92.867999999999995</v>
      </c>
      <c r="BY302" s="39">
        <f t="shared" si="140"/>
        <v>8.9296153846153845E-2</v>
      </c>
      <c r="CB302" s="52"/>
      <c r="CC302" s="51">
        <v>0.20910559166666667</v>
      </c>
      <c r="CD302" s="39">
        <v>230.83</v>
      </c>
      <c r="CE302" s="39">
        <f t="shared" si="148"/>
        <v>2218.2763</v>
      </c>
      <c r="CF302" s="39">
        <f t="shared" si="157"/>
        <v>0.18485635833333333</v>
      </c>
      <c r="CG302" s="39">
        <f>BY302-CF302</f>
        <v>-9.5560204487179487E-2</v>
      </c>
      <c r="CH302" s="53">
        <f t="shared" si="156"/>
        <v>2.4249233333333342E-2</v>
      </c>
      <c r="CO302" s="39">
        <v>308</v>
      </c>
      <c r="CP302" s="39">
        <f t="shared" si="150"/>
        <v>2959.8799999999997</v>
      </c>
      <c r="CR302" s="39">
        <v>990</v>
      </c>
      <c r="CS302" s="39">
        <f t="shared" si="151"/>
        <v>9513.9</v>
      </c>
      <c r="DE302" s="163"/>
      <c r="DF302" s="43"/>
      <c r="DJ302" s="39">
        <v>0.81</v>
      </c>
      <c r="DK302" s="39">
        <f t="shared" si="152"/>
        <v>7.7841000000000005</v>
      </c>
      <c r="DL302" s="39">
        <f t="shared" si="153"/>
        <v>3.8453454000000002</v>
      </c>
      <c r="DR302" s="39">
        <v>17.04</v>
      </c>
      <c r="DS302" s="39">
        <f>DR302*0.4356</f>
        <v>7.422623999999999</v>
      </c>
    </row>
    <row r="303" spans="1:129" x14ac:dyDescent="0.2">
      <c r="A303" s="36">
        <v>1792</v>
      </c>
      <c r="B303" s="88">
        <v>9.61</v>
      </c>
      <c r="D303" s="101">
        <v>1001.77</v>
      </c>
      <c r="E303" s="42">
        <v>145.88999999999999</v>
      </c>
      <c r="F303" s="43">
        <f t="shared" si="171"/>
        <v>1402.0028999999997</v>
      </c>
      <c r="G303" s="39">
        <f t="shared" si="172"/>
        <v>400.23289999999974</v>
      </c>
      <c r="K303" s="132">
        <v>1579.04</v>
      </c>
      <c r="L303" s="39">
        <v>224.76</v>
      </c>
      <c r="M303" s="39">
        <f t="shared" si="138"/>
        <v>2159.9435999999996</v>
      </c>
      <c r="N303" s="39">
        <f t="shared" ref="N303:N319" si="173">M303-K303</f>
        <v>580.90359999999964</v>
      </c>
      <c r="O303" s="44">
        <v>207.96</v>
      </c>
      <c r="P303" s="44">
        <f t="shared" ref="P303:P319" si="174">O303*B303</f>
        <v>1998.4956</v>
      </c>
      <c r="Q303" s="44">
        <f t="shared" ref="Q303:Q319" si="175">K303-P303</f>
        <v>-419.4556</v>
      </c>
      <c r="W303" s="93">
        <v>816.9</v>
      </c>
      <c r="X303" s="50">
        <v>0.29775833788955713</v>
      </c>
      <c r="Y303" s="50">
        <f t="shared" si="163"/>
        <v>868.90647129578997</v>
      </c>
      <c r="Z303" s="39">
        <f t="shared" si="164"/>
        <v>2743.5</v>
      </c>
      <c r="AA303" s="50">
        <v>0.25397453310648421</v>
      </c>
      <c r="AB303" s="50">
        <f t="shared" si="158"/>
        <v>696.77913157763942</v>
      </c>
      <c r="AE303" s="39">
        <v>0.42817501414747017</v>
      </c>
      <c r="AF303" s="39">
        <f t="shared" si="162"/>
        <v>1174.6981513135845</v>
      </c>
      <c r="AK303" s="39">
        <f t="shared" si="165"/>
        <v>357.79815131358453</v>
      </c>
      <c r="AM303" s="39">
        <f t="shared" si="159"/>
        <v>477.91901973594508</v>
      </c>
      <c r="AO303" s="147"/>
      <c r="AP303" s="93">
        <v>501.36</v>
      </c>
      <c r="AQ303" s="50">
        <v>0.18274466921815199</v>
      </c>
      <c r="AR303" s="50">
        <v>501.36</v>
      </c>
      <c r="AS303" s="50">
        <f t="shared" si="155"/>
        <v>2743.5</v>
      </c>
      <c r="AT303" s="50">
        <v>0.15466397849433333</v>
      </c>
      <c r="AU303" s="39">
        <f t="shared" si="169"/>
        <v>424.32062499920352</v>
      </c>
      <c r="AV303" s="39">
        <v>0.28653537068423862</v>
      </c>
      <c r="AW303" s="39">
        <f t="shared" si="160"/>
        <v>786.1097894722086</v>
      </c>
      <c r="BB303" s="39">
        <f t="shared" si="161"/>
        <v>284.74978947220859</v>
      </c>
      <c r="BE303" s="39">
        <f t="shared" si="170"/>
        <v>361.78916447300509</v>
      </c>
      <c r="BX303" s="101">
        <v>80.063999999999993</v>
      </c>
      <c r="BY303" s="39">
        <f t="shared" si="140"/>
        <v>7.6984615384615374E-2</v>
      </c>
      <c r="CB303" s="52"/>
      <c r="CC303" s="51">
        <v>0.18485635833333333</v>
      </c>
      <c r="CD303" s="39">
        <v>166.36</v>
      </c>
      <c r="CE303" s="39">
        <f t="shared" si="148"/>
        <v>1598.7196000000001</v>
      </c>
      <c r="CF303" s="39">
        <f t="shared" si="157"/>
        <v>0.13322663333333334</v>
      </c>
      <c r="CG303" s="39">
        <f>BY303-CF303</f>
        <v>-5.6242017948717971E-2</v>
      </c>
      <c r="CH303" s="53">
        <f t="shared" si="156"/>
        <v>5.1629724999999987E-2</v>
      </c>
      <c r="CO303" s="39">
        <v>307</v>
      </c>
      <c r="CP303" s="39">
        <f t="shared" si="150"/>
        <v>2950.27</v>
      </c>
      <c r="CR303" s="39">
        <v>990</v>
      </c>
      <c r="CS303" s="39">
        <f t="shared" ref="CS303:CS319" si="176">CR303*B303</f>
        <v>9513.9</v>
      </c>
      <c r="DE303" s="163"/>
      <c r="DF303" s="43"/>
      <c r="DJ303" s="39">
        <v>0.89</v>
      </c>
      <c r="DK303" s="39">
        <f t="shared" ref="DK303:DK319" si="177">DJ303*B303</f>
        <v>8.5528999999999993</v>
      </c>
      <c r="DL303" s="39">
        <f t="shared" ref="DL303:DL315" si="178">DK303*0.494</f>
        <v>4.2251325999999993</v>
      </c>
      <c r="DR303" s="39">
        <v>16.68</v>
      </c>
      <c r="DS303" s="39">
        <f>DR303*0.4356</f>
        <v>7.2658079999999998</v>
      </c>
    </row>
    <row r="304" spans="1:129" x14ac:dyDescent="0.2">
      <c r="A304" s="36">
        <v>1793</v>
      </c>
      <c r="B304" s="88">
        <v>9.61</v>
      </c>
      <c r="D304" s="101">
        <v>1237.7</v>
      </c>
      <c r="E304" s="42">
        <v>187.31</v>
      </c>
      <c r="F304" s="43">
        <f t="shared" si="171"/>
        <v>1800.0491</v>
      </c>
      <c r="G304" s="39">
        <f t="shared" si="172"/>
        <v>562.34909999999991</v>
      </c>
      <c r="K304" s="132">
        <v>1795.87</v>
      </c>
      <c r="L304" s="39">
        <v>252.47</v>
      </c>
      <c r="M304" s="39">
        <f t="shared" si="138"/>
        <v>2426.2366999999999</v>
      </c>
      <c r="N304" s="39">
        <f t="shared" si="173"/>
        <v>630.36670000000004</v>
      </c>
      <c r="O304" s="44">
        <v>229.66</v>
      </c>
      <c r="P304" s="44">
        <f t="shared" si="174"/>
        <v>2207.0326</v>
      </c>
      <c r="Q304" s="44">
        <f t="shared" si="175"/>
        <v>-411.16260000000011</v>
      </c>
      <c r="W304" s="93">
        <v>948.46</v>
      </c>
      <c r="X304" s="50">
        <v>0.3457116821578276</v>
      </c>
      <c r="Y304" s="50">
        <f t="shared" si="163"/>
        <v>1008.8420024056861</v>
      </c>
      <c r="Z304" s="39">
        <f t="shared" si="164"/>
        <v>2743.5</v>
      </c>
      <c r="AA304" s="50">
        <v>0.27188299377424913</v>
      </c>
      <c r="AB304" s="50">
        <f t="shared" si="158"/>
        <v>745.91099341965253</v>
      </c>
      <c r="AE304" s="39">
        <v>0.43794326542079653</v>
      </c>
      <c r="AF304" s="39">
        <f t="shared" si="162"/>
        <v>1201.4973486819554</v>
      </c>
      <c r="AK304" s="39">
        <f t="shared" si="165"/>
        <v>253.03734868195534</v>
      </c>
      <c r="AM304" s="39">
        <f t="shared" si="159"/>
        <v>455.58635526230285</v>
      </c>
      <c r="AO304" s="147"/>
      <c r="AP304" s="93">
        <v>631.88</v>
      </c>
      <c r="AQ304" s="50">
        <v>0.23031893566611991</v>
      </c>
      <c r="AR304" s="50">
        <v>631.88</v>
      </c>
      <c r="AS304" s="50">
        <f t="shared" si="155"/>
        <v>2743.5</v>
      </c>
      <c r="AT304" s="50">
        <v>0.20024915110318947</v>
      </c>
      <c r="AU304" s="39">
        <f t="shared" si="169"/>
        <v>549.38354605160032</v>
      </c>
      <c r="AV304" s="39">
        <v>0.38910200905416492</v>
      </c>
      <c r="AW304" s="39">
        <f t="shared" si="160"/>
        <v>1067.5013618401015</v>
      </c>
      <c r="BB304" s="39">
        <f t="shared" si="161"/>
        <v>435.62136184010149</v>
      </c>
      <c r="BE304" s="39">
        <f t="shared" si="170"/>
        <v>518.11781578850116</v>
      </c>
      <c r="CB304" s="52"/>
      <c r="CC304" s="51">
        <v>0.13322663333333334</v>
      </c>
      <c r="CD304" s="39">
        <v>224.83</v>
      </c>
      <c r="CE304" s="39">
        <f t="shared" si="148"/>
        <v>2160.6163000000001</v>
      </c>
      <c r="CF304" s="39">
        <f t="shared" si="157"/>
        <v>0.18005135833333336</v>
      </c>
      <c r="CH304" s="53">
        <f t="shared" si="156"/>
        <v>-4.6824725000000011E-2</v>
      </c>
      <c r="CO304" s="39">
        <v>594</v>
      </c>
      <c r="CP304" s="39">
        <f t="shared" si="150"/>
        <v>5708.3399999999992</v>
      </c>
      <c r="CR304" s="39">
        <v>1155</v>
      </c>
      <c r="CS304" s="39">
        <f t="shared" si="176"/>
        <v>11099.55</v>
      </c>
      <c r="DE304" s="163"/>
      <c r="DF304" s="43"/>
      <c r="DJ304" s="39">
        <v>0.9</v>
      </c>
      <c r="DK304" s="39">
        <f t="shared" si="177"/>
        <v>8.6489999999999991</v>
      </c>
      <c r="DL304" s="39">
        <f t="shared" si="178"/>
        <v>4.2726059999999997</v>
      </c>
      <c r="DX304" s="39">
        <v>61.25</v>
      </c>
      <c r="DY304" s="39">
        <f t="shared" ref="DY304:DY312" si="179">((DX304*B304)/100)*0.494</f>
        <v>2.9077457499999997</v>
      </c>
    </row>
    <row r="305" spans="1:129" x14ac:dyDescent="0.2">
      <c r="A305" s="36">
        <v>1794</v>
      </c>
      <c r="B305" s="88">
        <v>9.61</v>
      </c>
      <c r="D305" s="101">
        <v>1427.1</v>
      </c>
      <c r="E305" s="42">
        <v>199.73</v>
      </c>
      <c r="F305" s="43">
        <f t="shared" si="171"/>
        <v>1919.4052999999999</v>
      </c>
      <c r="G305" s="39">
        <f t="shared" si="172"/>
        <v>492.30529999999999</v>
      </c>
      <c r="K305" s="132">
        <v>2041.31</v>
      </c>
      <c r="L305" s="39">
        <v>277.02999999999997</v>
      </c>
      <c r="M305" s="39">
        <f t="shared" si="138"/>
        <v>2662.2582999999995</v>
      </c>
      <c r="N305" s="39">
        <f t="shared" si="173"/>
        <v>620.94829999999956</v>
      </c>
      <c r="O305" s="44">
        <v>256.16000000000003</v>
      </c>
      <c r="P305" s="44">
        <f t="shared" si="174"/>
        <v>2461.6976</v>
      </c>
      <c r="Q305" s="44">
        <f t="shared" si="175"/>
        <v>-420.38760000000002</v>
      </c>
      <c r="W305" s="93">
        <v>986.19</v>
      </c>
      <c r="X305" s="50">
        <v>0.35946418808091857</v>
      </c>
      <c r="Y305" s="50">
        <f t="shared" si="163"/>
        <v>1048.9740150902132</v>
      </c>
      <c r="Z305" s="39">
        <f t="shared" si="164"/>
        <v>2743.5</v>
      </c>
      <c r="AA305" s="50">
        <v>0.49980885681852977</v>
      </c>
      <c r="AB305" s="50">
        <f t="shared" si="158"/>
        <v>1371.2255986816365</v>
      </c>
      <c r="AE305" s="39">
        <v>0.51771731748629468</v>
      </c>
      <c r="AF305" s="39">
        <f t="shared" si="162"/>
        <v>1420.3574605236495</v>
      </c>
      <c r="AK305" s="39">
        <f t="shared" si="165"/>
        <v>434.16746052364942</v>
      </c>
      <c r="AM305" s="39">
        <f t="shared" si="159"/>
        <v>49.131861842012995</v>
      </c>
      <c r="AO305" s="147"/>
      <c r="AS305" s="50"/>
      <c r="AT305" s="39">
        <v>0.32723641765643158</v>
      </c>
      <c r="AU305" s="39">
        <f t="shared" si="169"/>
        <v>897.77311184042003</v>
      </c>
      <c r="AV305" s="39">
        <v>0.41515067911636844</v>
      </c>
      <c r="AW305" s="39">
        <f t="shared" si="160"/>
        <v>1138.9658881557568</v>
      </c>
      <c r="BE305" s="39">
        <f t="shared" si="170"/>
        <v>241.1927763153368</v>
      </c>
      <c r="BL305" s="93">
        <v>181.732</v>
      </c>
      <c r="CB305" s="52"/>
      <c r="CC305" s="51">
        <v>0.18005135833333336</v>
      </c>
      <c r="CD305" s="39">
        <v>206</v>
      </c>
      <c r="CE305" s="39">
        <f t="shared" si="148"/>
        <v>1979.6599999999999</v>
      </c>
      <c r="CF305" s="39">
        <f t="shared" si="157"/>
        <v>0.16497166666666666</v>
      </c>
      <c r="CH305" s="53">
        <f t="shared" si="156"/>
        <v>1.50796916666667E-2</v>
      </c>
      <c r="CO305" s="39">
        <v>597</v>
      </c>
      <c r="CP305" s="39">
        <f t="shared" si="150"/>
        <v>5737.17</v>
      </c>
      <c r="CR305" s="39">
        <v>1160</v>
      </c>
      <c r="CS305" s="39">
        <f t="shared" si="176"/>
        <v>11147.599999999999</v>
      </c>
      <c r="DE305" s="163"/>
      <c r="DF305" s="43"/>
      <c r="DJ305" s="39">
        <v>0.86</v>
      </c>
      <c r="DK305" s="39">
        <f t="shared" si="177"/>
        <v>8.2645999999999997</v>
      </c>
      <c r="DL305" s="39">
        <f t="shared" si="178"/>
        <v>4.0827124000000001</v>
      </c>
      <c r="DX305" s="39">
        <v>44.08</v>
      </c>
      <c r="DY305" s="39">
        <f t="shared" si="179"/>
        <v>2.0926274719999998</v>
      </c>
    </row>
    <row r="306" spans="1:129" x14ac:dyDescent="0.2">
      <c r="A306" s="36">
        <v>1795</v>
      </c>
      <c r="B306" s="88">
        <v>9.61</v>
      </c>
      <c r="D306" s="101">
        <v>1764.63</v>
      </c>
      <c r="E306" s="42">
        <v>397.3</v>
      </c>
      <c r="F306" s="43">
        <f t="shared" si="171"/>
        <v>3818.0529999999999</v>
      </c>
      <c r="G306" s="39">
        <f t="shared" si="172"/>
        <v>2053.4229999999998</v>
      </c>
      <c r="K306" s="132">
        <v>3075.72</v>
      </c>
      <c r="L306" s="39">
        <v>492.39</v>
      </c>
      <c r="M306" s="39">
        <f t="shared" si="138"/>
        <v>4731.8678999999993</v>
      </c>
      <c r="N306" s="39">
        <f t="shared" si="173"/>
        <v>1656.1478999999995</v>
      </c>
      <c r="O306" s="44">
        <v>451.15</v>
      </c>
      <c r="P306" s="44">
        <f t="shared" si="174"/>
        <v>4335.5514999999996</v>
      </c>
      <c r="Q306" s="44">
        <f t="shared" si="175"/>
        <v>-1259.8314999999998</v>
      </c>
      <c r="W306" s="93">
        <v>1049.02</v>
      </c>
      <c r="X306" s="50">
        <v>0.38236559139784948</v>
      </c>
      <c r="Y306" s="50">
        <f t="shared" si="163"/>
        <v>1115.8039741935484</v>
      </c>
      <c r="Z306" s="39">
        <f t="shared" si="164"/>
        <v>2743.5</v>
      </c>
      <c r="AA306" s="50">
        <v>0.30932795698866666</v>
      </c>
      <c r="AB306" s="50">
        <f t="shared" si="158"/>
        <v>848.64124999840703</v>
      </c>
      <c r="AE306" s="39">
        <v>0.60725962082511931</v>
      </c>
      <c r="AF306" s="39">
        <f t="shared" si="162"/>
        <v>1666.0167697337149</v>
      </c>
      <c r="AG306" s="50">
        <v>0.54776999999999998</v>
      </c>
      <c r="AH306" s="50">
        <f>AG306*2325</f>
        <v>1273.5652499999999</v>
      </c>
      <c r="AJ306" s="39">
        <f>AH306-W306</f>
        <v>224.5452499999999</v>
      </c>
      <c r="AK306" s="39">
        <f t="shared" si="165"/>
        <v>616.99676973371493</v>
      </c>
      <c r="AM306" s="39">
        <f t="shared" si="159"/>
        <v>817.37551973530788</v>
      </c>
      <c r="AN306" s="133">
        <f>AH306-AB306</f>
        <v>424.92400000159284</v>
      </c>
      <c r="AP306" s="93">
        <v>746.18</v>
      </c>
      <c r="AQ306" s="50">
        <v>0.27198104610898488</v>
      </c>
      <c r="AR306" s="50">
        <v>746.18</v>
      </c>
      <c r="AS306" s="50">
        <f t="shared" ref="AS306:AS318" si="180">AP306/AQ306</f>
        <v>2743.4999999999995</v>
      </c>
      <c r="AT306" s="50">
        <v>0.17582852291987369</v>
      </c>
      <c r="AU306" s="39">
        <f t="shared" si="169"/>
        <v>482.38555263067349</v>
      </c>
      <c r="AV306" s="39">
        <v>0.43468718166302106</v>
      </c>
      <c r="AW306" s="39">
        <f t="shared" si="160"/>
        <v>1192.5642828924983</v>
      </c>
      <c r="BB306" s="39">
        <f t="shared" ref="BB306:BB318" si="181">AW306-AP306</f>
        <v>446.38428289249839</v>
      </c>
      <c r="BE306" s="39">
        <f t="shared" si="170"/>
        <v>710.17873026182485</v>
      </c>
      <c r="CB306" s="52"/>
      <c r="CC306" s="51">
        <v>0.16497166666666666</v>
      </c>
      <c r="CD306" s="39">
        <v>353</v>
      </c>
      <c r="CE306" s="39">
        <f t="shared" si="148"/>
        <v>3392.33</v>
      </c>
      <c r="CF306" s="39">
        <f t="shared" si="157"/>
        <v>0.28269416666666664</v>
      </c>
      <c r="CH306" s="53">
        <f t="shared" si="156"/>
        <v>-0.11772249999999998</v>
      </c>
      <c r="CO306" s="39">
        <v>675</v>
      </c>
      <c r="CP306" s="39">
        <f t="shared" si="150"/>
        <v>6486.75</v>
      </c>
      <c r="CR306" s="39">
        <v>1445</v>
      </c>
      <c r="CS306" s="39">
        <f t="shared" si="176"/>
        <v>13886.449999999999</v>
      </c>
      <c r="DE306" s="163"/>
      <c r="DF306" s="43"/>
      <c r="DJ306" s="39">
        <v>0.93</v>
      </c>
      <c r="DK306" s="39">
        <f t="shared" si="177"/>
        <v>8.9373000000000005</v>
      </c>
      <c r="DL306" s="39">
        <f t="shared" si="178"/>
        <v>4.4150261999999998</v>
      </c>
      <c r="DX306" s="39">
        <v>36</v>
      </c>
      <c r="DY306" s="39">
        <f t="shared" si="179"/>
        <v>1.7090424</v>
      </c>
    </row>
    <row r="307" spans="1:129" x14ac:dyDescent="0.2">
      <c r="A307" s="36">
        <v>1796</v>
      </c>
      <c r="B307" s="88">
        <v>9.61</v>
      </c>
      <c r="D307" s="101">
        <v>1077.6400000000001</v>
      </c>
      <c r="E307" s="42">
        <v>200.38</v>
      </c>
      <c r="F307" s="43">
        <f t="shared" si="171"/>
        <v>1925.6517999999999</v>
      </c>
      <c r="G307" s="39">
        <f t="shared" si="172"/>
        <v>848.01179999999977</v>
      </c>
      <c r="K307" s="132">
        <v>2724.99</v>
      </c>
      <c r="L307" s="39">
        <v>447.42</v>
      </c>
      <c r="M307" s="39">
        <f t="shared" si="138"/>
        <v>4299.7061999999996</v>
      </c>
      <c r="N307" s="39">
        <f t="shared" si="173"/>
        <v>1574.7161999999998</v>
      </c>
      <c r="O307" s="44">
        <v>371.93</v>
      </c>
      <c r="P307" s="44">
        <f t="shared" si="174"/>
        <v>3574.2473</v>
      </c>
      <c r="Q307" s="44">
        <f t="shared" si="175"/>
        <v>-849.25730000000021</v>
      </c>
      <c r="W307" s="93">
        <v>775.46</v>
      </c>
      <c r="X307" s="50">
        <v>0.28265354474211773</v>
      </c>
      <c r="Y307" s="50">
        <f t="shared" si="163"/>
        <v>824.82826812465828</v>
      </c>
      <c r="Z307" s="39">
        <f t="shared" si="164"/>
        <v>2743.5</v>
      </c>
      <c r="AA307" s="50">
        <v>0.19048089982986316</v>
      </c>
      <c r="AB307" s="50">
        <f t="shared" si="158"/>
        <v>522.58434868322956</v>
      </c>
      <c r="AE307" s="39">
        <v>0.55353423882182451</v>
      </c>
      <c r="AF307" s="39">
        <f t="shared" si="162"/>
        <v>1518.6211842076755</v>
      </c>
      <c r="AH307" s="50"/>
      <c r="AK307" s="39">
        <f t="shared" si="165"/>
        <v>743.16118420767543</v>
      </c>
      <c r="AM307" s="39">
        <f t="shared" si="159"/>
        <v>996.03683552444591</v>
      </c>
      <c r="AP307" s="93">
        <v>525.38</v>
      </c>
      <c r="AQ307" s="50">
        <v>0.19149990887552396</v>
      </c>
      <c r="AR307" s="50">
        <v>525.38</v>
      </c>
      <c r="AS307" s="50">
        <f t="shared" si="180"/>
        <v>2743.5</v>
      </c>
      <c r="AT307" s="50">
        <v>0.14489572722100702</v>
      </c>
      <c r="AU307" s="39">
        <f t="shared" si="169"/>
        <v>397.52142763083276</v>
      </c>
      <c r="AV307" s="39">
        <v>0.25071844934870879</v>
      </c>
      <c r="AW307" s="39">
        <f t="shared" si="160"/>
        <v>687.84606578818261</v>
      </c>
      <c r="BB307" s="39">
        <f t="shared" si="181"/>
        <v>162.46606578818262</v>
      </c>
      <c r="BE307" s="39">
        <f t="shared" si="170"/>
        <v>290.32463815734985</v>
      </c>
      <c r="CB307" s="52"/>
      <c r="CC307" s="51">
        <v>0.28269416666666664</v>
      </c>
      <c r="CD307" s="39">
        <v>411</v>
      </c>
      <c r="CE307" s="39">
        <f t="shared" si="148"/>
        <v>3949.7099999999996</v>
      </c>
      <c r="CF307" s="39">
        <f t="shared" si="157"/>
        <v>0.32914249999999995</v>
      </c>
      <c r="CH307" s="53">
        <f t="shared" si="156"/>
        <v>-4.6448333333333314E-2</v>
      </c>
      <c r="CO307" s="39">
        <v>760.9</v>
      </c>
      <c r="CP307" s="39">
        <f t="shared" si="150"/>
        <v>7312.2489999999998</v>
      </c>
      <c r="CR307" s="39">
        <v>1565</v>
      </c>
      <c r="CS307" s="39">
        <f t="shared" si="176"/>
        <v>15039.65</v>
      </c>
      <c r="DE307" s="163"/>
      <c r="DF307" s="43"/>
      <c r="DJ307" s="39">
        <v>0.95</v>
      </c>
      <c r="DK307" s="39">
        <f t="shared" si="177"/>
        <v>9.1294999999999984</v>
      </c>
      <c r="DL307" s="39">
        <f t="shared" si="178"/>
        <v>4.5099729999999996</v>
      </c>
      <c r="DX307" s="39">
        <v>45.08</v>
      </c>
      <c r="DY307" s="39">
        <f t="shared" si="179"/>
        <v>2.1401008719999997</v>
      </c>
    </row>
    <row r="308" spans="1:129" x14ac:dyDescent="0.2">
      <c r="A308" s="36">
        <v>1797</v>
      </c>
      <c r="B308" s="88">
        <v>9.61</v>
      </c>
      <c r="D308" s="101">
        <v>943.45</v>
      </c>
      <c r="E308" s="42">
        <v>153.65</v>
      </c>
      <c r="F308" s="43">
        <f t="shared" si="171"/>
        <v>1476.5764999999999</v>
      </c>
      <c r="G308" s="39">
        <f t="shared" si="172"/>
        <v>533.12649999999985</v>
      </c>
      <c r="K308" s="132">
        <v>1701.4</v>
      </c>
      <c r="L308" s="39">
        <v>280.29000000000002</v>
      </c>
      <c r="M308" s="39">
        <f t="shared" si="138"/>
        <v>2693.5869000000002</v>
      </c>
      <c r="N308" s="39">
        <f t="shared" si="173"/>
        <v>992.18690000000015</v>
      </c>
      <c r="O308" s="44">
        <v>250.37</v>
      </c>
      <c r="P308" s="44">
        <f t="shared" si="174"/>
        <v>2406.0556999999999</v>
      </c>
      <c r="Q308" s="44">
        <f t="shared" si="175"/>
        <v>-704.6556999999998</v>
      </c>
      <c r="W308" s="93">
        <v>783.84</v>
      </c>
      <c r="X308" s="50">
        <v>0.28570803717878623</v>
      </c>
      <c r="Y308" s="50">
        <f t="shared" si="163"/>
        <v>833.74176577364676</v>
      </c>
      <c r="Z308" s="39">
        <f t="shared" si="164"/>
        <v>2743.5</v>
      </c>
      <c r="AA308" s="50">
        <v>0.20513327673985263</v>
      </c>
      <c r="AB308" s="50">
        <f t="shared" ref="AB308:AB336" si="182">AA308*2743.5</f>
        <v>562.78314473578564</v>
      </c>
      <c r="AE308" s="39">
        <v>0.38258984153861403</v>
      </c>
      <c r="AF308" s="39">
        <f t="shared" si="162"/>
        <v>1049.6352302611876</v>
      </c>
      <c r="AH308" s="50"/>
      <c r="AK308" s="39">
        <f t="shared" si="165"/>
        <v>265.79523026118761</v>
      </c>
      <c r="AM308" s="39">
        <f t="shared" si="159"/>
        <v>486.852085525402</v>
      </c>
      <c r="AP308" s="93">
        <v>548.09</v>
      </c>
      <c r="AQ308" s="50">
        <v>0.19977765627847641</v>
      </c>
      <c r="AR308" s="50">
        <v>548.09</v>
      </c>
      <c r="AS308" s="50">
        <f t="shared" si="180"/>
        <v>2743.5</v>
      </c>
      <c r="AT308" s="50">
        <v>0.1693163554043228</v>
      </c>
      <c r="AU308" s="39">
        <f t="shared" si="169"/>
        <v>464.51942105175959</v>
      </c>
      <c r="AV308" s="39">
        <v>0.20024915110318947</v>
      </c>
      <c r="AW308" s="39">
        <f t="shared" si="160"/>
        <v>549.38354605160032</v>
      </c>
      <c r="BB308" s="39">
        <f t="shared" si="181"/>
        <v>1.2935460516002877</v>
      </c>
      <c r="BE308" s="39">
        <f t="shared" si="170"/>
        <v>84.864124999840726</v>
      </c>
      <c r="BQ308" s="39">
        <v>12</v>
      </c>
      <c r="BR308" s="39">
        <f t="shared" ref="BR308:BR315" si="183">BQ308*B308</f>
        <v>115.32</v>
      </c>
      <c r="CB308" s="52"/>
      <c r="CC308" s="51">
        <v>0.32914249999999995</v>
      </c>
      <c r="CD308" s="39">
        <v>435</v>
      </c>
      <c r="CE308" s="39">
        <f t="shared" si="148"/>
        <v>4180.3499999999995</v>
      </c>
      <c r="CF308" s="39">
        <f t="shared" si="157"/>
        <v>0.34836249999999996</v>
      </c>
      <c r="CH308" s="53">
        <f t="shared" si="156"/>
        <v>-1.9220000000000015E-2</v>
      </c>
      <c r="CO308" s="39">
        <v>701.25</v>
      </c>
      <c r="CP308" s="39">
        <f t="shared" si="150"/>
        <v>6739.0124999999998</v>
      </c>
      <c r="CR308" s="39">
        <v>1325</v>
      </c>
      <c r="CS308" s="39">
        <f t="shared" si="176"/>
        <v>12733.25</v>
      </c>
      <c r="DE308" s="163"/>
      <c r="DF308" s="43"/>
      <c r="DJ308" s="39">
        <v>0.92</v>
      </c>
      <c r="DK308" s="39">
        <f t="shared" si="177"/>
        <v>8.8412000000000006</v>
      </c>
      <c r="DL308" s="39">
        <f t="shared" si="178"/>
        <v>4.3675528000000003</v>
      </c>
      <c r="DX308" s="39">
        <v>43.5</v>
      </c>
      <c r="DY308" s="39">
        <f t="shared" si="179"/>
        <v>2.0650928999999998</v>
      </c>
    </row>
    <row r="309" spans="1:129" x14ac:dyDescent="0.2">
      <c r="A309" s="36">
        <v>1798</v>
      </c>
      <c r="B309" s="88">
        <v>9.61</v>
      </c>
      <c r="D309" s="101">
        <v>1121.23</v>
      </c>
      <c r="E309" s="42">
        <v>156.51</v>
      </c>
      <c r="F309" s="43">
        <f t="shared" si="171"/>
        <v>1504.0610999999999</v>
      </c>
      <c r="G309" s="39">
        <f t="shared" si="172"/>
        <v>382.83109999999988</v>
      </c>
      <c r="K309" s="132">
        <v>1750.86</v>
      </c>
      <c r="L309" s="39">
        <v>278.83</v>
      </c>
      <c r="M309" s="39">
        <f t="shared" si="138"/>
        <v>2679.5562999999997</v>
      </c>
      <c r="N309" s="39">
        <f t="shared" si="173"/>
        <v>928.69629999999984</v>
      </c>
      <c r="O309" s="44">
        <v>247.33</v>
      </c>
      <c r="P309" s="44">
        <f t="shared" si="174"/>
        <v>2376.8413</v>
      </c>
      <c r="Q309" s="44">
        <f t="shared" si="175"/>
        <v>-625.98130000000015</v>
      </c>
      <c r="W309" s="93">
        <v>975.54</v>
      </c>
      <c r="X309" s="50">
        <v>0.35558228540185893</v>
      </c>
      <c r="Y309" s="50">
        <f t="shared" si="163"/>
        <v>1037.6460019682886</v>
      </c>
      <c r="Z309" s="39">
        <f t="shared" si="164"/>
        <v>2743.5</v>
      </c>
      <c r="AA309" s="50">
        <v>0.31746816638310527</v>
      </c>
      <c r="AB309" s="50">
        <f t="shared" si="182"/>
        <v>870.97391447204927</v>
      </c>
      <c r="AE309" s="39">
        <v>0.36305333899196141</v>
      </c>
      <c r="AF309" s="39">
        <f t="shared" si="162"/>
        <v>996.03683552444613</v>
      </c>
      <c r="AH309" s="50"/>
      <c r="AK309" s="39">
        <f t="shared" si="165"/>
        <v>20.496835524446169</v>
      </c>
      <c r="AM309" s="39">
        <f t="shared" si="159"/>
        <v>125.06292105239686</v>
      </c>
      <c r="AP309" s="93">
        <v>767.52</v>
      </c>
      <c r="AQ309" s="50">
        <v>0.27975943138326953</v>
      </c>
      <c r="AR309" s="50">
        <v>767.52</v>
      </c>
      <c r="AS309" s="50">
        <f t="shared" si="180"/>
        <v>2743.5</v>
      </c>
      <c r="AT309" s="50">
        <v>0.18234069043542456</v>
      </c>
      <c r="AU309" s="39">
        <f t="shared" si="169"/>
        <v>500.25168420958727</v>
      </c>
      <c r="AV309" s="39">
        <v>0.27676711941091225</v>
      </c>
      <c r="AW309" s="39">
        <f t="shared" si="160"/>
        <v>759.31059210383773</v>
      </c>
      <c r="BB309" s="39">
        <f t="shared" si="181"/>
        <v>-8.2094078961622472</v>
      </c>
      <c r="BE309" s="39">
        <f t="shared" si="170"/>
        <v>259.05890789425047</v>
      </c>
      <c r="BQ309" s="39">
        <v>12</v>
      </c>
      <c r="BR309" s="39">
        <f t="shared" si="183"/>
        <v>115.32</v>
      </c>
      <c r="CB309" s="52"/>
      <c r="CC309" s="51">
        <v>0.34836249999999996</v>
      </c>
      <c r="CO309" s="39">
        <v>840</v>
      </c>
      <c r="CP309" s="39">
        <f t="shared" si="150"/>
        <v>8072.4</v>
      </c>
      <c r="CR309" s="39">
        <v>1280</v>
      </c>
      <c r="CS309" s="39">
        <f t="shared" si="176"/>
        <v>12300.8</v>
      </c>
      <c r="DE309" s="163"/>
      <c r="DF309" s="43"/>
      <c r="DJ309" s="39">
        <v>1.02</v>
      </c>
      <c r="DK309" s="39">
        <f t="shared" si="177"/>
        <v>9.8021999999999991</v>
      </c>
      <c r="DL309" s="39">
        <f t="shared" si="178"/>
        <v>4.8422867999999992</v>
      </c>
      <c r="DX309" s="39">
        <v>39.33</v>
      </c>
      <c r="DY309" s="39">
        <f t="shared" si="179"/>
        <v>1.8671288219999997</v>
      </c>
    </row>
    <row r="310" spans="1:129" x14ac:dyDescent="0.2">
      <c r="A310" s="36">
        <v>1799</v>
      </c>
      <c r="B310" s="88">
        <v>9.61</v>
      </c>
      <c r="D310" s="101">
        <v>1669.02</v>
      </c>
      <c r="E310" s="42">
        <v>237.56</v>
      </c>
      <c r="F310" s="43">
        <f t="shared" si="171"/>
        <v>2282.9515999999999</v>
      </c>
      <c r="G310" s="39">
        <f t="shared" si="172"/>
        <v>613.93159999999989</v>
      </c>
      <c r="K310" s="132">
        <v>2165.5100000000002</v>
      </c>
      <c r="L310" s="39">
        <v>320.69</v>
      </c>
      <c r="M310" s="39">
        <f t="shared" si="138"/>
        <v>3081.8308999999999</v>
      </c>
      <c r="N310" s="39">
        <f t="shared" si="173"/>
        <v>916.32089999999971</v>
      </c>
      <c r="O310" s="44">
        <v>288.39999999999998</v>
      </c>
      <c r="P310" s="44">
        <f t="shared" si="174"/>
        <v>2771.5239999999994</v>
      </c>
      <c r="Q310" s="44">
        <f t="shared" si="175"/>
        <v>-606.01399999999921</v>
      </c>
      <c r="W310" s="93">
        <v>1251.8</v>
      </c>
      <c r="X310" s="50">
        <v>0.45627847639876068</v>
      </c>
      <c r="Y310" s="50">
        <f t="shared" si="163"/>
        <v>1331.4935986878074</v>
      </c>
      <c r="Z310" s="39">
        <f t="shared" si="164"/>
        <v>2743.5</v>
      </c>
      <c r="AA310" s="50">
        <v>0.43631522354190877</v>
      </c>
      <c r="AB310" s="50">
        <f t="shared" si="182"/>
        <v>1197.0308157872266</v>
      </c>
      <c r="AE310" s="39">
        <v>0.5746987832473649</v>
      </c>
      <c r="AF310" s="39">
        <f t="shared" si="162"/>
        <v>1576.6861118391455</v>
      </c>
      <c r="AG310" s="50">
        <v>0.40554199999999996</v>
      </c>
      <c r="AH310" s="50">
        <f t="shared" ref="AH310:AH316" si="184">AG310*2743.5</f>
        <v>1112.6044769999999</v>
      </c>
      <c r="AJ310" s="39">
        <f t="shared" ref="AJ310:AJ316" si="185">AH310-W310</f>
        <v>-139.19552300000009</v>
      </c>
      <c r="AK310" s="39">
        <f t="shared" si="165"/>
        <v>324.88611183914554</v>
      </c>
      <c r="AM310" s="39">
        <f t="shared" si="159"/>
        <v>379.65529605191887</v>
      </c>
      <c r="AN310" s="133">
        <f t="shared" ref="AN310:AN316" si="186">AH310-AB310</f>
        <v>-84.426338787226769</v>
      </c>
      <c r="AP310" s="93">
        <v>1000.73</v>
      </c>
      <c r="AQ310" s="50">
        <v>0.36476398760707124</v>
      </c>
      <c r="AR310" s="50">
        <v>1000.73</v>
      </c>
      <c r="AS310" s="50">
        <f t="shared" si="180"/>
        <v>2743.5</v>
      </c>
      <c r="AT310" s="50">
        <v>0.29141949632090175</v>
      </c>
      <c r="AU310" s="39">
        <f t="shared" si="169"/>
        <v>799.50938815639392</v>
      </c>
      <c r="AV310" s="39">
        <v>0.43468718166302106</v>
      </c>
      <c r="AW310" s="39">
        <f t="shared" si="160"/>
        <v>1192.5642828924983</v>
      </c>
      <c r="BB310" s="39">
        <f t="shared" si="181"/>
        <v>191.83428289249832</v>
      </c>
      <c r="BE310" s="39">
        <f t="shared" si="170"/>
        <v>393.05489473610442</v>
      </c>
      <c r="BQ310" s="39">
        <v>12</v>
      </c>
      <c r="BR310" s="39">
        <f t="shared" si="183"/>
        <v>115.32</v>
      </c>
      <c r="CB310" s="52"/>
      <c r="CC310" s="52"/>
      <c r="CR310" s="39">
        <v>1428</v>
      </c>
      <c r="CS310" s="39">
        <f t="shared" si="176"/>
        <v>13723.08</v>
      </c>
      <c r="DE310" s="163"/>
      <c r="DF310" s="43"/>
      <c r="DJ310" s="39">
        <v>1.25</v>
      </c>
      <c r="DK310" s="39">
        <f t="shared" si="177"/>
        <v>12.012499999999999</v>
      </c>
      <c r="DL310" s="39">
        <f t="shared" si="178"/>
        <v>5.9341749999999998</v>
      </c>
      <c r="DX310" s="39">
        <v>40.69</v>
      </c>
      <c r="DY310" s="39">
        <f t="shared" si="179"/>
        <v>1.9316926459999999</v>
      </c>
    </row>
    <row r="311" spans="1:129" x14ac:dyDescent="0.2">
      <c r="A311" s="36">
        <v>1800</v>
      </c>
      <c r="B311" s="88">
        <v>9.61</v>
      </c>
      <c r="D311" s="101">
        <v>2252.4699999999998</v>
      </c>
      <c r="E311" s="42">
        <v>338.8</v>
      </c>
      <c r="F311" s="43">
        <f t="shared" si="171"/>
        <v>3255.8679999999999</v>
      </c>
      <c r="G311" s="39">
        <f t="shared" si="172"/>
        <v>1003.3980000000001</v>
      </c>
      <c r="K311" s="132">
        <v>3539.79</v>
      </c>
      <c r="L311" s="39">
        <v>496.42</v>
      </c>
      <c r="M311" s="39">
        <f>L311*B311</f>
        <v>4770.5962</v>
      </c>
      <c r="N311" s="39">
        <f t="shared" si="173"/>
        <v>1230.8062</v>
      </c>
      <c r="O311" s="44">
        <v>456.17</v>
      </c>
      <c r="P311" s="44">
        <f t="shared" si="174"/>
        <v>4383.7937000000002</v>
      </c>
      <c r="Q311" s="44">
        <f t="shared" si="175"/>
        <v>-844.00370000000021</v>
      </c>
      <c r="W311" s="93">
        <v>1464</v>
      </c>
      <c r="X311" s="50">
        <v>0.53362493165664293</v>
      </c>
      <c r="Y311" s="50">
        <f t="shared" si="163"/>
        <v>1557.202930563149</v>
      </c>
      <c r="Z311" s="39">
        <f t="shared" si="164"/>
        <v>2743.5</v>
      </c>
      <c r="AA311" s="50">
        <v>0.4265469722685824</v>
      </c>
      <c r="AB311" s="50">
        <f t="shared" si="182"/>
        <v>1170.2316184188558</v>
      </c>
      <c r="AE311" s="39">
        <v>0.63005220712954735</v>
      </c>
      <c r="AF311" s="39">
        <f t="shared" si="162"/>
        <v>1728.5482302599132</v>
      </c>
      <c r="AG311" s="50">
        <v>0.54969199999999996</v>
      </c>
      <c r="AH311" s="50">
        <f t="shared" si="184"/>
        <v>1508.0800019999999</v>
      </c>
      <c r="AJ311" s="39">
        <f t="shared" si="185"/>
        <v>44.080001999999922</v>
      </c>
      <c r="AK311" s="39">
        <f t="shared" si="165"/>
        <v>264.54823025991323</v>
      </c>
      <c r="AM311" s="39">
        <f t="shared" si="159"/>
        <v>558.31661184105747</v>
      </c>
      <c r="AN311" s="133">
        <f t="shared" si="186"/>
        <v>337.84838358114416</v>
      </c>
      <c r="AP311" s="93">
        <v>1106.8599999999999</v>
      </c>
      <c r="AQ311" s="50">
        <v>0.40344815017313645</v>
      </c>
      <c r="AR311" s="50">
        <v>1106.8599999999999</v>
      </c>
      <c r="AS311" s="50">
        <f t="shared" si="180"/>
        <v>2743.5</v>
      </c>
      <c r="AT311" s="50">
        <v>0.25397453310648421</v>
      </c>
      <c r="AU311" s="39">
        <f t="shared" si="169"/>
        <v>696.77913157763942</v>
      </c>
      <c r="AV311" s="39">
        <v>0.40863851160081754</v>
      </c>
      <c r="AW311" s="39">
        <f t="shared" si="160"/>
        <v>1121.099756576843</v>
      </c>
      <c r="BB311" s="39">
        <f t="shared" si="181"/>
        <v>14.239756576843092</v>
      </c>
      <c r="BE311" s="39">
        <f t="shared" si="170"/>
        <v>424.32062499920357</v>
      </c>
      <c r="BQ311" s="39">
        <v>12</v>
      </c>
      <c r="BR311" s="39">
        <f t="shared" si="183"/>
        <v>115.32</v>
      </c>
      <c r="CB311" s="52"/>
      <c r="CC311" s="52"/>
      <c r="CO311" s="39">
        <v>900</v>
      </c>
      <c r="CP311" s="39">
        <f t="shared" ref="CP311:CP316" si="187">CO311*B311</f>
        <v>8649</v>
      </c>
      <c r="CR311" s="39">
        <v>1562.5</v>
      </c>
      <c r="CS311" s="39">
        <f t="shared" si="176"/>
        <v>15015.625</v>
      </c>
      <c r="DE311" s="163">
        <v>7.2759999999999998</v>
      </c>
      <c r="DF311" s="43">
        <f t="shared" ref="DF311:DF316" si="188">DE311*0.434</f>
        <v>3.1577839999999999</v>
      </c>
      <c r="DJ311" s="39">
        <v>1.0900000000000001</v>
      </c>
      <c r="DK311" s="39">
        <f t="shared" si="177"/>
        <v>10.4749</v>
      </c>
      <c r="DL311" s="39">
        <f t="shared" si="178"/>
        <v>5.1746005999999998</v>
      </c>
      <c r="DN311" s="39">
        <f t="shared" ref="DN311:DN316" si="189">DF311-DL311</f>
        <v>-2.0168165999999998</v>
      </c>
      <c r="DX311" s="39">
        <v>39.06</v>
      </c>
      <c r="DY311" s="39">
        <f t="shared" si="179"/>
        <v>1.8543110039999999</v>
      </c>
    </row>
    <row r="312" spans="1:129" x14ac:dyDescent="0.2">
      <c r="A312" s="36">
        <v>1801</v>
      </c>
      <c r="B312" s="88">
        <v>9.61</v>
      </c>
      <c r="D312" s="101">
        <v>2015.03</v>
      </c>
      <c r="E312" s="42">
        <v>361.38</v>
      </c>
      <c r="F312" s="43">
        <f t="shared" si="171"/>
        <v>3472.8617999999997</v>
      </c>
      <c r="G312" s="39">
        <f t="shared" si="172"/>
        <v>1457.8317999999997</v>
      </c>
      <c r="K312" s="132">
        <v>3491.16</v>
      </c>
      <c r="L312" s="39">
        <v>550.80999999999995</v>
      </c>
      <c r="M312" s="39">
        <f t="shared" si="138"/>
        <v>5293.2840999999989</v>
      </c>
      <c r="N312" s="39">
        <f t="shared" si="173"/>
        <v>1802.1240999999991</v>
      </c>
      <c r="O312" s="44">
        <v>510.56</v>
      </c>
      <c r="P312" s="44">
        <f t="shared" si="174"/>
        <v>4906.4816000000001</v>
      </c>
      <c r="Q312" s="44">
        <f t="shared" si="175"/>
        <v>-1415.3216000000002</v>
      </c>
      <c r="W312" s="93">
        <v>1455.12</v>
      </c>
      <c r="X312" s="50">
        <v>0.53038819026790596</v>
      </c>
      <c r="Y312" s="50">
        <f t="shared" si="163"/>
        <v>1547.7576013121923</v>
      </c>
      <c r="Z312" s="39">
        <f t="shared" si="164"/>
        <v>2743.5</v>
      </c>
      <c r="AA312" s="50">
        <v>0.40049830220637894</v>
      </c>
      <c r="AB312" s="50">
        <f t="shared" si="182"/>
        <v>1098.7670921032006</v>
      </c>
      <c r="AE312" s="39">
        <v>0.70657017543727019</v>
      </c>
      <c r="AF312" s="39">
        <f t="shared" si="162"/>
        <v>1938.4752763121508</v>
      </c>
      <c r="AG312" s="50">
        <v>0.78609799999999996</v>
      </c>
      <c r="AH312" s="50">
        <f t="shared" si="184"/>
        <v>2156.6598629999999</v>
      </c>
      <c r="AJ312" s="39">
        <f t="shared" si="185"/>
        <v>701.53986299999997</v>
      </c>
      <c r="AK312" s="39">
        <f t="shared" si="165"/>
        <v>483.35527631215086</v>
      </c>
      <c r="AM312" s="39">
        <f t="shared" ref="AM312:AM331" si="190">AF312-AB312</f>
        <v>839.70818420895012</v>
      </c>
      <c r="AN312" s="133">
        <f t="shared" si="186"/>
        <v>1057.8927708967992</v>
      </c>
      <c r="AP312" s="93">
        <v>831.19</v>
      </c>
      <c r="AQ312" s="50">
        <v>0.3029670129396756</v>
      </c>
      <c r="AR312" s="50">
        <v>831.19</v>
      </c>
      <c r="AS312" s="50">
        <f t="shared" si="180"/>
        <v>2743.5</v>
      </c>
      <c r="AT312" s="50">
        <v>0.21815761177095438</v>
      </c>
      <c r="AU312" s="39">
        <f t="shared" si="169"/>
        <v>598.51540789361331</v>
      </c>
      <c r="AV312" s="39">
        <v>0.42817501414747017</v>
      </c>
      <c r="AW312" s="39">
        <f t="shared" ref="AW312:AW336" si="191">AV312*2743.5</f>
        <v>1174.6981513135845</v>
      </c>
      <c r="BB312" s="39">
        <f t="shared" si="181"/>
        <v>343.50815131358445</v>
      </c>
      <c r="BE312" s="39">
        <f t="shared" si="170"/>
        <v>576.18274341997119</v>
      </c>
      <c r="BQ312" s="39">
        <v>12</v>
      </c>
      <c r="BR312" s="39">
        <f t="shared" si="183"/>
        <v>115.32</v>
      </c>
      <c r="CB312" s="52"/>
      <c r="CC312" s="52"/>
      <c r="CO312" s="39">
        <v>930</v>
      </c>
      <c r="CP312" s="39">
        <f t="shared" si="187"/>
        <v>8937.2999999999993</v>
      </c>
      <c r="CR312" s="39">
        <v>1357.9</v>
      </c>
      <c r="CS312" s="39">
        <f t="shared" si="176"/>
        <v>13049.419</v>
      </c>
      <c r="DE312" s="163">
        <v>7.2809999999999997</v>
      </c>
      <c r="DF312" s="43">
        <f t="shared" si="188"/>
        <v>3.1599539999999999</v>
      </c>
      <c r="DJ312" s="39">
        <v>0.93</v>
      </c>
      <c r="DK312" s="39">
        <f t="shared" si="177"/>
        <v>8.9373000000000005</v>
      </c>
      <c r="DL312" s="39">
        <f t="shared" si="178"/>
        <v>4.4150261999999998</v>
      </c>
      <c r="DN312" s="39">
        <f t="shared" si="189"/>
        <v>-1.2550721999999999</v>
      </c>
      <c r="DX312" s="39">
        <v>45.13</v>
      </c>
      <c r="DY312" s="39">
        <f t="shared" si="179"/>
        <v>2.142474542</v>
      </c>
    </row>
    <row r="313" spans="1:129" x14ac:dyDescent="0.2">
      <c r="A313" s="36">
        <v>1802</v>
      </c>
      <c r="B313" s="88">
        <v>9.61</v>
      </c>
      <c r="D313" s="101">
        <v>1986.27</v>
      </c>
      <c r="E313" s="42">
        <v>299.25</v>
      </c>
      <c r="F313" s="43">
        <f t="shared" si="171"/>
        <v>2875.7925</v>
      </c>
      <c r="G313" s="39">
        <f t="shared" si="172"/>
        <v>889.52250000000004</v>
      </c>
      <c r="K313" s="132">
        <v>3618.68</v>
      </c>
      <c r="L313" s="39">
        <v>460.25</v>
      </c>
      <c r="M313" s="39">
        <f t="shared" si="138"/>
        <v>4423.0024999999996</v>
      </c>
      <c r="N313" s="39">
        <f t="shared" si="173"/>
        <v>804.32249999999976</v>
      </c>
      <c r="O313" s="44">
        <v>442.17</v>
      </c>
      <c r="P313" s="44">
        <f t="shared" si="174"/>
        <v>4249.2537000000002</v>
      </c>
      <c r="Q313" s="44">
        <f t="shared" si="175"/>
        <v>-630.57370000000037</v>
      </c>
      <c r="W313" s="93">
        <v>1361.38</v>
      </c>
      <c r="X313" s="50">
        <v>0.49622015673409881</v>
      </c>
      <c r="Y313" s="50">
        <f t="shared" si="163"/>
        <v>1448.0498125751776</v>
      </c>
      <c r="Z313" s="39">
        <f t="shared" si="164"/>
        <v>2743.5</v>
      </c>
      <c r="AA313" s="50">
        <v>0.35328508771863509</v>
      </c>
      <c r="AB313" s="50">
        <f t="shared" si="182"/>
        <v>969.23763815607538</v>
      </c>
      <c r="AE313" s="39">
        <v>0.62028395585622098</v>
      </c>
      <c r="AF313" s="39">
        <f t="shared" si="162"/>
        <v>1701.7490328915424</v>
      </c>
      <c r="AG313" s="50">
        <v>0.73228199999999999</v>
      </c>
      <c r="AH313" s="50">
        <f t="shared" si="184"/>
        <v>2009.0156669999999</v>
      </c>
      <c r="AJ313" s="39">
        <f t="shared" si="185"/>
        <v>647.63566699999978</v>
      </c>
      <c r="AK313" s="39">
        <f t="shared" si="165"/>
        <v>340.36903289154225</v>
      </c>
      <c r="AM313" s="39">
        <f t="shared" si="190"/>
        <v>732.51139473546698</v>
      </c>
      <c r="AN313" s="133">
        <f t="shared" si="186"/>
        <v>1039.7780288439244</v>
      </c>
      <c r="AP313" s="93">
        <v>848.33</v>
      </c>
      <c r="AQ313" s="50">
        <v>0.30921450701658465</v>
      </c>
      <c r="AR313" s="50">
        <v>848.33</v>
      </c>
      <c r="AS313" s="50">
        <f t="shared" si="180"/>
        <v>2743.5</v>
      </c>
      <c r="AT313" s="50">
        <v>0.2279258630442807</v>
      </c>
      <c r="AU313" s="39">
        <f t="shared" si="169"/>
        <v>625.31460526198407</v>
      </c>
      <c r="AV313" s="39">
        <v>0.37607767402306314</v>
      </c>
      <c r="AW313" s="39">
        <f t="shared" si="191"/>
        <v>1031.7690986822738</v>
      </c>
      <c r="BB313" s="39">
        <f t="shared" si="181"/>
        <v>183.43909868227377</v>
      </c>
      <c r="BE313" s="39">
        <f t="shared" si="170"/>
        <v>406.45449342028974</v>
      </c>
      <c r="BQ313" s="39">
        <v>12</v>
      </c>
      <c r="BR313" s="39">
        <f t="shared" si="183"/>
        <v>115.32</v>
      </c>
      <c r="CB313" s="52"/>
      <c r="CC313" s="52"/>
      <c r="CD313" s="39">
        <v>325</v>
      </c>
      <c r="CE313" s="39">
        <f>CD313*B313</f>
        <v>3123.25</v>
      </c>
      <c r="CF313" s="39">
        <f>CE313/12000</f>
        <v>0.26027083333333334</v>
      </c>
      <c r="CO313" s="39">
        <v>493</v>
      </c>
      <c r="CP313" s="39">
        <f t="shared" si="187"/>
        <v>4737.7299999999996</v>
      </c>
      <c r="CR313" s="39">
        <v>1055</v>
      </c>
      <c r="CS313" s="39">
        <f t="shared" si="176"/>
        <v>10138.549999999999</v>
      </c>
      <c r="DE313" s="163">
        <v>7.2640000000000002</v>
      </c>
      <c r="DF313" s="43">
        <f t="shared" si="188"/>
        <v>3.1525760000000003</v>
      </c>
      <c r="DJ313" s="39">
        <v>0.79</v>
      </c>
      <c r="DK313" s="39">
        <f t="shared" si="177"/>
        <v>7.5918999999999999</v>
      </c>
      <c r="DL313" s="39">
        <f t="shared" si="178"/>
        <v>3.7503986</v>
      </c>
      <c r="DN313" s="39">
        <f t="shared" si="189"/>
        <v>-0.59782259999999976</v>
      </c>
    </row>
    <row r="314" spans="1:129" x14ac:dyDescent="0.2">
      <c r="A314" s="36">
        <v>1803</v>
      </c>
      <c r="B314" s="88">
        <v>9.61</v>
      </c>
      <c r="D314" s="101">
        <v>1780.1</v>
      </c>
      <c r="E314" s="42">
        <v>247.63</v>
      </c>
      <c r="F314" s="43">
        <f t="shared" si="171"/>
        <v>2379.7242999999999</v>
      </c>
      <c r="G314" s="39">
        <f t="shared" si="172"/>
        <v>599.62429999999995</v>
      </c>
      <c r="K314" s="132">
        <v>2149.69</v>
      </c>
      <c r="L314" s="39">
        <v>390.25</v>
      </c>
      <c r="M314" s="39">
        <f t="shared" si="138"/>
        <v>3750.3024999999998</v>
      </c>
      <c r="N314" s="39">
        <f t="shared" si="173"/>
        <v>1600.6124999999997</v>
      </c>
      <c r="O314" s="44">
        <v>355.25</v>
      </c>
      <c r="P314" s="44">
        <f t="shared" si="174"/>
        <v>3413.9524999999999</v>
      </c>
      <c r="Q314" s="44">
        <f t="shared" si="175"/>
        <v>-1264.2624999999998</v>
      </c>
      <c r="W314" s="93">
        <v>1246.7</v>
      </c>
      <c r="X314" s="50">
        <v>0.45441953708766175</v>
      </c>
      <c r="Y314" s="50">
        <f t="shared" si="163"/>
        <v>1326.0689163477309</v>
      </c>
      <c r="Z314" s="39">
        <f t="shared" si="164"/>
        <v>2743.5</v>
      </c>
      <c r="AA314" s="50">
        <v>0.35328508771863509</v>
      </c>
      <c r="AB314" s="50">
        <f t="shared" si="182"/>
        <v>969.23763815607538</v>
      </c>
      <c r="AE314" s="39">
        <v>0.51771731748629468</v>
      </c>
      <c r="AF314" s="39">
        <f t="shared" si="162"/>
        <v>1420.3574605236495</v>
      </c>
      <c r="AG314" s="50">
        <v>0.61696200000000001</v>
      </c>
      <c r="AH314" s="50">
        <f t="shared" si="184"/>
        <v>1692.6352469999999</v>
      </c>
      <c r="AJ314" s="39">
        <f t="shared" si="185"/>
        <v>445.93524699999989</v>
      </c>
      <c r="AK314" s="39">
        <f t="shared" si="165"/>
        <v>173.65746052364943</v>
      </c>
      <c r="AM314" s="39">
        <f t="shared" si="190"/>
        <v>451.1198223675741</v>
      </c>
      <c r="AN314" s="133">
        <f t="shared" si="186"/>
        <v>723.39760884392456</v>
      </c>
      <c r="AP314" s="93">
        <v>994.43</v>
      </c>
      <c r="AQ314" s="50">
        <v>0.36246765081100779</v>
      </c>
      <c r="AR314" s="50">
        <v>994.43</v>
      </c>
      <c r="AS314" s="50">
        <f t="shared" si="180"/>
        <v>2743.5</v>
      </c>
      <c r="AT314" s="50">
        <v>0.24583432371204558</v>
      </c>
      <c r="AU314" s="39">
        <f t="shared" si="169"/>
        <v>674.44646710399707</v>
      </c>
      <c r="AV314" s="39">
        <v>0.38258984153861403</v>
      </c>
      <c r="AW314" s="39">
        <f t="shared" si="191"/>
        <v>1049.6352302611876</v>
      </c>
      <c r="BB314" s="39">
        <f t="shared" si="181"/>
        <v>55.205230261187694</v>
      </c>
      <c r="BE314" s="39">
        <f t="shared" si="170"/>
        <v>375.18876315719058</v>
      </c>
      <c r="BL314" s="93">
        <v>329.7</v>
      </c>
      <c r="BQ314" s="39">
        <v>12</v>
      </c>
      <c r="BR314" s="39">
        <f t="shared" si="183"/>
        <v>115.32</v>
      </c>
      <c r="CB314" s="52"/>
      <c r="CC314" s="51">
        <v>0.26027083333333334</v>
      </c>
      <c r="CD314" s="39">
        <v>325</v>
      </c>
      <c r="CE314" s="39">
        <f>CD314*B314</f>
        <v>3123.25</v>
      </c>
      <c r="CF314" s="39">
        <f>CE314/12000</f>
        <v>0.26027083333333334</v>
      </c>
      <c r="CH314" s="53">
        <f>CC314-CF314</f>
        <v>0</v>
      </c>
      <c r="CO314" s="39">
        <v>656.25</v>
      </c>
      <c r="CP314" s="39">
        <f t="shared" si="187"/>
        <v>6306.5625</v>
      </c>
      <c r="CR314" s="39">
        <v>1035</v>
      </c>
      <c r="CS314" s="39">
        <f t="shared" si="176"/>
        <v>9946.3499999999985</v>
      </c>
      <c r="DE314" s="163">
        <v>7.2130000000000001</v>
      </c>
      <c r="DF314" s="43">
        <f t="shared" si="188"/>
        <v>3.1304419999999999</v>
      </c>
      <c r="DJ314" s="39">
        <v>0.65</v>
      </c>
      <c r="DK314" s="39">
        <f t="shared" si="177"/>
        <v>6.2465000000000002</v>
      </c>
      <c r="DL314" s="39">
        <f t="shared" si="178"/>
        <v>3.0857710000000003</v>
      </c>
      <c r="DN314" s="39">
        <f t="shared" si="189"/>
        <v>4.4670999999999683E-2</v>
      </c>
    </row>
    <row r="315" spans="1:129" x14ac:dyDescent="0.2">
      <c r="A315" s="36">
        <v>1804</v>
      </c>
      <c r="B315" s="88">
        <v>9.61</v>
      </c>
      <c r="D315" s="101">
        <v>1627.92</v>
      </c>
      <c r="E315" s="42">
        <v>203</v>
      </c>
      <c r="F315" s="43">
        <f t="shared" si="171"/>
        <v>1950.83</v>
      </c>
      <c r="G315" s="39">
        <f t="shared" si="172"/>
        <v>322.90999999999985</v>
      </c>
      <c r="K315" s="132">
        <v>2284.5500000000002</v>
      </c>
      <c r="L315" s="39">
        <v>329</v>
      </c>
      <c r="M315" s="39">
        <f t="shared" si="138"/>
        <v>3161.6899999999996</v>
      </c>
      <c r="N315" s="39">
        <f t="shared" si="173"/>
        <v>877.13999999999942</v>
      </c>
      <c r="O315" s="44">
        <v>287</v>
      </c>
      <c r="P315" s="44">
        <f t="shared" si="174"/>
        <v>2758.0699999999997</v>
      </c>
      <c r="Q315" s="44">
        <f t="shared" si="175"/>
        <v>-473.51999999999953</v>
      </c>
      <c r="W315" s="93">
        <v>1242.5</v>
      </c>
      <c r="X315" s="50">
        <v>0.45288864589028616</v>
      </c>
      <c r="Y315" s="50">
        <f t="shared" si="163"/>
        <v>1321.6015308911974</v>
      </c>
      <c r="Z315" s="39">
        <f t="shared" si="164"/>
        <v>2743.5</v>
      </c>
      <c r="AA315" s="50">
        <v>0.35328508771863509</v>
      </c>
      <c r="AB315" s="50">
        <f t="shared" si="182"/>
        <v>969.23763815607538</v>
      </c>
      <c r="AE315" s="39">
        <v>0.46887606111966318</v>
      </c>
      <c r="AF315" s="39">
        <f t="shared" ref="AF315:AF331" si="192">AE315*2743.5</f>
        <v>1286.361473681796</v>
      </c>
      <c r="AG315" s="50">
        <v>0.47473399999999999</v>
      </c>
      <c r="AH315" s="50">
        <f t="shared" si="184"/>
        <v>1302.4327289999999</v>
      </c>
      <c r="AJ315" s="39">
        <f t="shared" si="185"/>
        <v>59.932728999999881</v>
      </c>
      <c r="AK315" s="39">
        <f t="shared" si="165"/>
        <v>43.861473681796042</v>
      </c>
      <c r="AM315" s="39">
        <f t="shared" si="190"/>
        <v>317.12383552572066</v>
      </c>
      <c r="AN315" s="133">
        <f t="shared" si="186"/>
        <v>333.1950908439245</v>
      </c>
      <c r="AP315" s="93">
        <v>1004.47</v>
      </c>
      <c r="AQ315" s="50">
        <v>0.36612720976854385</v>
      </c>
      <c r="AR315" s="50">
        <v>1004.47</v>
      </c>
      <c r="AS315" s="50">
        <f t="shared" si="180"/>
        <v>2743.5</v>
      </c>
      <c r="AT315" s="50">
        <v>0.2360660724387193</v>
      </c>
      <c r="AU315" s="39">
        <f t="shared" si="169"/>
        <v>647.64726973562642</v>
      </c>
      <c r="AV315" s="39">
        <v>0.29955970571534035</v>
      </c>
      <c r="AW315" s="39">
        <f t="shared" si="191"/>
        <v>821.84205263003628</v>
      </c>
      <c r="BB315" s="39">
        <f t="shared" si="181"/>
        <v>-182.62794736996375</v>
      </c>
      <c r="BE315" s="39">
        <f t="shared" si="170"/>
        <v>174.19478289440985</v>
      </c>
      <c r="BL315" s="93">
        <v>329.7</v>
      </c>
      <c r="BQ315" s="39">
        <v>12</v>
      </c>
      <c r="BR315" s="39">
        <f t="shared" si="183"/>
        <v>115.32</v>
      </c>
      <c r="CB315" s="52"/>
      <c r="CC315" s="51">
        <v>0.26027083333333334</v>
      </c>
      <c r="CD315" s="39">
        <v>325</v>
      </c>
      <c r="CE315" s="39">
        <f>CD315*B315</f>
        <v>3123.25</v>
      </c>
      <c r="CF315" s="39">
        <f>CE315/12000</f>
        <v>0.26027083333333334</v>
      </c>
      <c r="CH315" s="53">
        <f>CC315-CF315</f>
        <v>0</v>
      </c>
      <c r="CO315" s="39">
        <v>648</v>
      </c>
      <c r="CP315" s="39">
        <f t="shared" si="187"/>
        <v>6227.28</v>
      </c>
      <c r="CR315" s="39">
        <v>1140</v>
      </c>
      <c r="CS315" s="39">
        <f t="shared" si="176"/>
        <v>10955.4</v>
      </c>
      <c r="DE315" s="163">
        <v>7.2130000000000001</v>
      </c>
      <c r="DF315" s="43">
        <f t="shared" si="188"/>
        <v>3.1304419999999999</v>
      </c>
      <c r="DJ315" s="39">
        <v>0.55000000000000004</v>
      </c>
      <c r="DK315" s="39">
        <f t="shared" si="177"/>
        <v>5.2854999999999999</v>
      </c>
      <c r="DL315" s="39">
        <f t="shared" si="178"/>
        <v>2.6110370000000001</v>
      </c>
      <c r="DN315" s="39">
        <f t="shared" si="189"/>
        <v>0.51940499999999989</v>
      </c>
    </row>
    <row r="316" spans="1:129" x14ac:dyDescent="0.2">
      <c r="A316" s="36">
        <v>1805</v>
      </c>
      <c r="B316" s="88">
        <v>9.61</v>
      </c>
      <c r="D316" s="101">
        <v>2457.6999999999998</v>
      </c>
      <c r="E316" s="42">
        <v>281.17</v>
      </c>
      <c r="F316" s="43">
        <f t="shared" si="171"/>
        <v>2702.0437000000002</v>
      </c>
      <c r="G316" s="39">
        <f t="shared" si="172"/>
        <v>244.34370000000035</v>
      </c>
      <c r="K316" s="132">
        <v>3569.54</v>
      </c>
      <c r="L316" s="39">
        <v>535.5</v>
      </c>
      <c r="M316" s="39">
        <f t="shared" si="138"/>
        <v>5146.1549999999997</v>
      </c>
      <c r="N316" s="39">
        <f t="shared" si="173"/>
        <v>1576.6149999999998</v>
      </c>
      <c r="O316" s="44">
        <v>486.79</v>
      </c>
      <c r="P316" s="44">
        <f t="shared" si="174"/>
        <v>4678.0518999999995</v>
      </c>
      <c r="Q316" s="44">
        <f t="shared" si="175"/>
        <v>-1108.5118999999995</v>
      </c>
      <c r="W316" s="93">
        <v>1847.02</v>
      </c>
      <c r="X316" s="50">
        <v>0.67323491889921627</v>
      </c>
      <c r="Y316" s="50">
        <f t="shared" si="163"/>
        <v>1964.6072109349368</v>
      </c>
      <c r="Z316" s="39">
        <f t="shared" si="164"/>
        <v>2743.5</v>
      </c>
      <c r="AA316" s="50">
        <v>0.49980885681852977</v>
      </c>
      <c r="AB316" s="50">
        <f t="shared" si="182"/>
        <v>1371.2255986816365</v>
      </c>
      <c r="AE316" s="39">
        <v>0.5209734012440701</v>
      </c>
      <c r="AF316" s="39">
        <f t="shared" si="192"/>
        <v>1429.2905263131063</v>
      </c>
      <c r="AG316" s="50">
        <v>0.56891199999999997</v>
      </c>
      <c r="AH316" s="50">
        <f t="shared" si="184"/>
        <v>1560.810072</v>
      </c>
      <c r="AJ316" s="39">
        <f t="shared" si="185"/>
        <v>-286.20992799999999</v>
      </c>
      <c r="AK316" s="39">
        <f t="shared" si="165"/>
        <v>-417.7294736868937</v>
      </c>
      <c r="AM316" s="39">
        <f t="shared" si="190"/>
        <v>58.0649276314698</v>
      </c>
      <c r="AN316" s="133">
        <f t="shared" si="186"/>
        <v>189.58447331836351</v>
      </c>
      <c r="AP316" s="93">
        <v>1415.4</v>
      </c>
      <c r="AQ316" s="50">
        <v>0.51591033351558235</v>
      </c>
      <c r="AR316" s="50">
        <v>1415.4</v>
      </c>
      <c r="AS316" s="50">
        <f t="shared" si="180"/>
        <v>2743.5</v>
      </c>
      <c r="AT316" s="50">
        <v>0.36305333899196141</v>
      </c>
      <c r="AU316" s="39">
        <f t="shared" si="169"/>
        <v>996.03683552444613</v>
      </c>
      <c r="AV316" s="39">
        <v>0.31258404074644208</v>
      </c>
      <c r="AW316" s="39">
        <f t="shared" si="191"/>
        <v>857.57431578786384</v>
      </c>
      <c r="BB316" s="39">
        <f t="shared" si="181"/>
        <v>-557.82568421213625</v>
      </c>
      <c r="BE316" s="39">
        <f t="shared" si="170"/>
        <v>-138.46251973658229</v>
      </c>
      <c r="CB316" s="52"/>
      <c r="CC316" s="51">
        <v>0.26027083333333334</v>
      </c>
      <c r="CD316" s="39">
        <v>400</v>
      </c>
      <c r="CE316" s="39">
        <f>CD316*B316</f>
        <v>3844</v>
      </c>
      <c r="CF316" s="39">
        <f>CE316/12000</f>
        <v>0.32033333333333336</v>
      </c>
      <c r="CH316" s="53">
        <f>CC316-CF316</f>
        <v>-6.0062500000000019E-2</v>
      </c>
      <c r="CO316" s="39">
        <v>680.63</v>
      </c>
      <c r="CP316" s="39">
        <f t="shared" si="187"/>
        <v>6540.8543</v>
      </c>
      <c r="CR316" s="39">
        <v>936.56</v>
      </c>
      <c r="CS316" s="39">
        <f t="shared" si="176"/>
        <v>9000.3415999999997</v>
      </c>
      <c r="DE316" s="163">
        <v>7.7279999999999998</v>
      </c>
      <c r="DF316" s="43">
        <f t="shared" si="188"/>
        <v>3.353952</v>
      </c>
      <c r="DJ316" s="39">
        <v>0.53</v>
      </c>
      <c r="DK316" s="39">
        <f t="shared" si="177"/>
        <v>5.0933000000000002</v>
      </c>
      <c r="DL316" s="39">
        <f>DK316*0.494</f>
        <v>2.5160901999999998</v>
      </c>
      <c r="DN316" s="39">
        <f t="shared" si="189"/>
        <v>0.83786180000000021</v>
      </c>
    </row>
    <row r="317" spans="1:129" x14ac:dyDescent="0.2">
      <c r="A317" s="36">
        <v>1806</v>
      </c>
      <c r="B317" s="88">
        <v>9.61</v>
      </c>
      <c r="D317" s="101">
        <v>2785.3</v>
      </c>
      <c r="E317" s="42">
        <v>385</v>
      </c>
      <c r="F317" s="43">
        <f t="shared" si="171"/>
        <v>3699.85</v>
      </c>
      <c r="G317" s="39">
        <f t="shared" si="172"/>
        <v>914.54999999999973</v>
      </c>
      <c r="K317" s="132">
        <v>3045</v>
      </c>
      <c r="L317" s="39">
        <v>605.5</v>
      </c>
      <c r="M317" s="39">
        <f t="shared" si="138"/>
        <v>5818.8549999999996</v>
      </c>
      <c r="N317" s="39">
        <f t="shared" si="173"/>
        <v>2773.8549999999996</v>
      </c>
      <c r="O317" s="44">
        <v>525</v>
      </c>
      <c r="P317" s="44">
        <f t="shared" si="174"/>
        <v>5045.25</v>
      </c>
      <c r="Q317" s="44">
        <f t="shared" si="175"/>
        <v>-2000.25</v>
      </c>
      <c r="W317" s="93">
        <v>2006.61</v>
      </c>
      <c r="X317" s="50">
        <v>0.73140513942044827</v>
      </c>
      <c r="Y317" s="50">
        <f t="shared" si="163"/>
        <v>2134.3572216511752</v>
      </c>
      <c r="Z317" s="39">
        <f t="shared" si="164"/>
        <v>2743.5</v>
      </c>
      <c r="AA317" s="50">
        <v>0.58121095076291585</v>
      </c>
      <c r="AB317" s="50">
        <f t="shared" si="182"/>
        <v>1594.5522434180596</v>
      </c>
      <c r="AE317" s="39">
        <v>0.53074165251739647</v>
      </c>
      <c r="AF317" s="39">
        <f t="shared" si="192"/>
        <v>1456.0897236814772</v>
      </c>
      <c r="AK317" s="39">
        <f t="shared" si="165"/>
        <v>-550.52027631852275</v>
      </c>
      <c r="AM317" s="39">
        <f t="shared" si="190"/>
        <v>-138.46251973658241</v>
      </c>
      <c r="AP317" s="93">
        <v>1566.89</v>
      </c>
      <c r="AQ317" s="50">
        <v>0.57112812101330424</v>
      </c>
      <c r="AR317" s="50">
        <v>1566.89</v>
      </c>
      <c r="AS317" s="50">
        <f t="shared" si="180"/>
        <v>2743.5</v>
      </c>
      <c r="AT317" s="50">
        <v>0.40049830220637894</v>
      </c>
      <c r="AU317" s="39">
        <f t="shared" si="169"/>
        <v>1098.7670921032006</v>
      </c>
      <c r="AV317" s="39">
        <v>0.39235809281194034</v>
      </c>
      <c r="AW317" s="39">
        <f t="shared" si="191"/>
        <v>1076.4344276295583</v>
      </c>
      <c r="BB317" s="39">
        <f t="shared" si="181"/>
        <v>-490.45557237044181</v>
      </c>
      <c r="BE317" s="39">
        <f t="shared" si="170"/>
        <v>-22.332664473642353</v>
      </c>
      <c r="CB317" s="52"/>
      <c r="CC317" s="52"/>
      <c r="CD317" s="39">
        <v>400</v>
      </c>
      <c r="CE317" s="39">
        <f>CD317*B317</f>
        <v>3844</v>
      </c>
      <c r="CF317" s="39">
        <f>CE317/12000</f>
        <v>0.32033333333333336</v>
      </c>
      <c r="CR317" s="39">
        <v>1410</v>
      </c>
      <c r="CS317" s="39">
        <f t="shared" si="176"/>
        <v>13550.099999999999</v>
      </c>
      <c r="DJ317" s="39">
        <v>0.5</v>
      </c>
      <c r="DK317" s="39">
        <f t="shared" si="177"/>
        <v>4.8049999999999997</v>
      </c>
      <c r="DL317" s="39">
        <f>DK317*0.494</f>
        <v>2.3736699999999997</v>
      </c>
      <c r="DX317" s="39">
        <v>67.5</v>
      </c>
      <c r="DY317" s="39">
        <f>((DX317*B317)/100)*0.494</f>
        <v>3.2044544999999998</v>
      </c>
    </row>
    <row r="318" spans="1:129" x14ac:dyDescent="0.2">
      <c r="A318" s="36">
        <v>1807</v>
      </c>
      <c r="B318" s="88">
        <v>9.61</v>
      </c>
      <c r="D318" s="101">
        <v>2843.94</v>
      </c>
      <c r="E318" s="42">
        <v>360.5</v>
      </c>
      <c r="F318" s="43">
        <f t="shared" si="171"/>
        <v>3464.4049999999997</v>
      </c>
      <c r="G318" s="39">
        <f t="shared" si="172"/>
        <v>620.46499999999969</v>
      </c>
      <c r="K318" s="132">
        <v>3889.36</v>
      </c>
      <c r="L318" s="39">
        <v>567</v>
      </c>
      <c r="M318" s="39">
        <f t="shared" si="138"/>
        <v>5448.87</v>
      </c>
      <c r="N318" s="39">
        <f t="shared" si="173"/>
        <v>1559.5099999999998</v>
      </c>
      <c r="O318" s="44">
        <v>471.33</v>
      </c>
      <c r="P318" s="44">
        <f t="shared" si="174"/>
        <v>4529.4812999999995</v>
      </c>
      <c r="Q318" s="44">
        <f t="shared" si="175"/>
        <v>-640.12129999999934</v>
      </c>
      <c r="W318" s="93">
        <v>2417.21</v>
      </c>
      <c r="X318" s="50">
        <v>0.88106797885912158</v>
      </c>
      <c r="Y318" s="50">
        <f t="shared" si="163"/>
        <v>2571.0973331875343</v>
      </c>
      <c r="Z318" s="39">
        <f t="shared" si="164"/>
        <v>2743.5</v>
      </c>
      <c r="AA318" s="50">
        <v>0.90844736841934748</v>
      </c>
      <c r="AB318" s="50">
        <f t="shared" si="182"/>
        <v>2492.3253552584797</v>
      </c>
      <c r="AE318" s="39">
        <v>0.5909792020362421</v>
      </c>
      <c r="AF318" s="39">
        <f t="shared" si="192"/>
        <v>1621.3514407864302</v>
      </c>
      <c r="AK318" s="39">
        <f t="shared" si="165"/>
        <v>-795.85855921356983</v>
      </c>
      <c r="AM318" s="39">
        <f t="shared" si="190"/>
        <v>-870.9739144720495</v>
      </c>
      <c r="AO318" s="147"/>
      <c r="AP318" s="93">
        <v>1619.79</v>
      </c>
      <c r="AQ318" s="50">
        <v>0.59041006014215414</v>
      </c>
      <c r="AR318" s="50">
        <v>1619.79</v>
      </c>
      <c r="AS318" s="50">
        <f t="shared" si="180"/>
        <v>2743.5</v>
      </c>
      <c r="AT318" s="50">
        <v>0.5991194114306807</v>
      </c>
      <c r="AU318" s="39">
        <f t="shared" si="169"/>
        <v>1643.6841052600726</v>
      </c>
      <c r="AV318" s="39">
        <v>0.30932795698866666</v>
      </c>
      <c r="AW318" s="39">
        <f t="shared" si="191"/>
        <v>848.64124999840703</v>
      </c>
      <c r="BB318" s="39">
        <f t="shared" si="181"/>
        <v>-771.14875000159293</v>
      </c>
      <c r="BE318" s="39">
        <f t="shared" si="170"/>
        <v>-795.04285526166552</v>
      </c>
      <c r="CB318" s="52"/>
      <c r="CC318" s="51">
        <v>0.32033333333333336</v>
      </c>
      <c r="CO318" s="39">
        <v>780</v>
      </c>
      <c r="CP318" s="39">
        <f>CO318*B318</f>
        <v>7495.7999999999993</v>
      </c>
      <c r="CR318" s="39">
        <v>1724</v>
      </c>
      <c r="CS318" s="39">
        <f t="shared" si="176"/>
        <v>16567.64</v>
      </c>
      <c r="DJ318" s="39">
        <v>0.5</v>
      </c>
      <c r="DK318" s="39">
        <f t="shared" si="177"/>
        <v>4.8049999999999997</v>
      </c>
      <c r="DL318" s="39">
        <f>DK318*0.494</f>
        <v>2.3736699999999997</v>
      </c>
      <c r="DX318" s="39">
        <v>67.5</v>
      </c>
      <c r="DY318" s="39">
        <f>((DX318*B318)/100)*0.494</f>
        <v>3.2044544999999998</v>
      </c>
    </row>
    <row r="319" spans="1:129" x14ac:dyDescent="0.2">
      <c r="A319" s="36">
        <v>1808</v>
      </c>
      <c r="B319" s="88">
        <v>9.61</v>
      </c>
      <c r="D319" s="101">
        <v>1793.1</v>
      </c>
      <c r="E319" s="42">
        <v>238</v>
      </c>
      <c r="F319" s="43">
        <f t="shared" si="171"/>
        <v>2287.1799999999998</v>
      </c>
      <c r="G319" s="39">
        <f t="shared" si="172"/>
        <v>494.07999999999993</v>
      </c>
      <c r="K319" s="132">
        <v>3281.79</v>
      </c>
      <c r="L319" s="39">
        <v>413</v>
      </c>
      <c r="M319" s="39">
        <f t="shared" si="138"/>
        <v>3968.93</v>
      </c>
      <c r="N319" s="39">
        <f t="shared" si="173"/>
        <v>687.13999999999987</v>
      </c>
      <c r="O319" s="44">
        <v>413</v>
      </c>
      <c r="P319" s="44">
        <f t="shared" si="174"/>
        <v>3968.93</v>
      </c>
      <c r="Q319" s="44">
        <f t="shared" si="175"/>
        <v>-687.13999999999987</v>
      </c>
      <c r="X319" s="39" t="s">
        <v>277</v>
      </c>
      <c r="Y319" s="50"/>
      <c r="AA319" s="39">
        <v>0.87263044708381754</v>
      </c>
      <c r="AB319" s="50">
        <f t="shared" si="182"/>
        <v>2394.0616315744533</v>
      </c>
      <c r="AE319" s="39">
        <v>0.56655857385292629</v>
      </c>
      <c r="AF319" s="39">
        <f t="shared" si="192"/>
        <v>1554.3534473655034</v>
      </c>
      <c r="AM319" s="39">
        <f t="shared" si="190"/>
        <v>-839.70818420894989</v>
      </c>
      <c r="AO319" s="147"/>
      <c r="AS319" s="50"/>
      <c r="AT319" s="39">
        <v>0.45422368420967374</v>
      </c>
      <c r="AU319" s="39">
        <f t="shared" si="169"/>
        <v>1246.1626776292399</v>
      </c>
      <c r="AV319" s="39">
        <v>0.32886445953531929</v>
      </c>
      <c r="AW319" s="39">
        <f t="shared" si="191"/>
        <v>902.23964473514843</v>
      </c>
      <c r="BE319" s="39">
        <f t="shared" si="170"/>
        <v>-343.92303289409142</v>
      </c>
      <c r="BL319" s="93">
        <v>368.35</v>
      </c>
      <c r="CB319" s="52"/>
      <c r="CC319" s="51">
        <v>0.32033333333333336</v>
      </c>
      <c r="CR319" s="39">
        <v>3180</v>
      </c>
      <c r="CS319" s="39">
        <f t="shared" si="176"/>
        <v>30559.8</v>
      </c>
      <c r="DJ319" s="39">
        <v>1.75</v>
      </c>
      <c r="DK319" s="39">
        <f t="shared" si="177"/>
        <v>16.817499999999999</v>
      </c>
      <c r="DL319" s="39">
        <f>DK319*0.494</f>
        <v>8.3078449999999986</v>
      </c>
    </row>
    <row r="320" spans="1:129" x14ac:dyDescent="0.2">
      <c r="A320" s="36">
        <v>1809</v>
      </c>
      <c r="B320" s="88">
        <v>9.61</v>
      </c>
      <c r="D320" s="101">
        <v>1143.76</v>
      </c>
      <c r="F320" s="43"/>
      <c r="K320" s="132">
        <v>2182.15</v>
      </c>
      <c r="W320" s="93">
        <v>759.9</v>
      </c>
      <c r="X320" s="50">
        <v>0.2769819573537452</v>
      </c>
      <c r="Y320" s="50">
        <f>X320*2918.16</f>
        <v>808.27766867140508</v>
      </c>
      <c r="Z320" s="39">
        <f>W320/X320</f>
        <v>2743.5</v>
      </c>
      <c r="AA320" s="50">
        <v>0.40863851160081754</v>
      </c>
      <c r="AB320" s="50">
        <f t="shared" si="182"/>
        <v>1121.099756576843</v>
      </c>
      <c r="AE320" s="39">
        <v>0.42166284663191933</v>
      </c>
      <c r="AF320" s="39">
        <f t="shared" si="192"/>
        <v>1156.8320197346707</v>
      </c>
      <c r="AK320" s="39">
        <f>AF320-W320</f>
        <v>396.93201973467069</v>
      </c>
      <c r="AM320" s="39">
        <f t="shared" si="190"/>
        <v>35.732263157827674</v>
      </c>
      <c r="AO320" s="147"/>
      <c r="AP320" s="93">
        <v>601.79999999999995</v>
      </c>
      <c r="AQ320" s="50">
        <v>0.2193548387096774</v>
      </c>
      <c r="AR320" s="50">
        <v>601.79999999999995</v>
      </c>
      <c r="AS320" s="50">
        <f>AP320/AQ320</f>
        <v>2743.5</v>
      </c>
      <c r="AT320" s="50">
        <v>0.2360660724387193</v>
      </c>
      <c r="AU320" s="39">
        <f t="shared" si="169"/>
        <v>647.64726973562642</v>
      </c>
      <c r="AV320" s="39">
        <v>0.30281578947311583</v>
      </c>
      <c r="AW320" s="39">
        <f t="shared" si="191"/>
        <v>830.77511841949331</v>
      </c>
      <c r="BB320" s="39">
        <f>AW320-AP320</f>
        <v>228.97511841949336</v>
      </c>
      <c r="BE320" s="39">
        <f t="shared" si="170"/>
        <v>183.12784868386689</v>
      </c>
      <c r="CB320" s="52"/>
      <c r="CC320" s="52"/>
    </row>
    <row r="321" spans="1:116" x14ac:dyDescent="0.2">
      <c r="A321" s="36">
        <v>1810</v>
      </c>
      <c r="B321" s="88">
        <v>9.61</v>
      </c>
      <c r="D321" s="101">
        <v>832.45</v>
      </c>
      <c r="F321" s="43"/>
      <c r="K321" s="132">
        <v>1714.18</v>
      </c>
      <c r="W321" s="93">
        <v>643.32000000000005</v>
      </c>
      <c r="X321" s="50">
        <v>0.23448879168944781</v>
      </c>
      <c r="Y321" s="50">
        <f>X321*2918.16</f>
        <v>684.27581235647892</v>
      </c>
      <c r="Z321" s="39">
        <f>W321/X321</f>
        <v>2743.5</v>
      </c>
      <c r="AA321" s="50">
        <v>0.20838936049762807</v>
      </c>
      <c r="AB321" s="50">
        <f t="shared" si="182"/>
        <v>571.71621052524267</v>
      </c>
      <c r="AE321" s="39">
        <v>0.40863851160081754</v>
      </c>
      <c r="AF321" s="39">
        <f t="shared" si="192"/>
        <v>1121.099756576843</v>
      </c>
      <c r="AK321" s="39">
        <f>AF321-W321</f>
        <v>477.77975657684294</v>
      </c>
      <c r="AM321" s="39">
        <f t="shared" si="190"/>
        <v>549.38354605160032</v>
      </c>
      <c r="AO321" s="147"/>
      <c r="AP321" s="93">
        <v>520.02</v>
      </c>
      <c r="AQ321" s="50">
        <v>0.18954620010934936</v>
      </c>
      <c r="AR321" s="50">
        <v>520.02</v>
      </c>
      <c r="AS321" s="50">
        <f>AP321/AQ321</f>
        <v>2743.5</v>
      </c>
      <c r="AT321" s="50">
        <v>0.13675551782656842</v>
      </c>
      <c r="AU321" s="39">
        <f t="shared" si="169"/>
        <v>375.18876315719046</v>
      </c>
      <c r="AV321" s="39">
        <v>0.27676711941091225</v>
      </c>
      <c r="AW321" s="39">
        <f t="shared" si="191"/>
        <v>759.31059210383773</v>
      </c>
      <c r="BB321" s="39">
        <f>AW321-AP321</f>
        <v>239.29059210383775</v>
      </c>
      <c r="BE321" s="39">
        <f t="shared" si="170"/>
        <v>384.12182894664727</v>
      </c>
      <c r="CB321" s="52"/>
      <c r="CC321" s="52"/>
      <c r="CD321" s="39">
        <v>1093.7</v>
      </c>
      <c r="CE321" s="39">
        <f>CD321*B321</f>
        <v>10510.457</v>
      </c>
      <c r="CF321" s="39">
        <f>CE321/12000</f>
        <v>0.87587141666666668</v>
      </c>
      <c r="CO321" s="39">
        <v>2000</v>
      </c>
      <c r="CP321" s="39">
        <f>CO321*B321</f>
        <v>19220</v>
      </c>
      <c r="CR321" s="39">
        <v>2169</v>
      </c>
      <c r="CS321" s="39">
        <f>CR321*B321</f>
        <v>20844.09</v>
      </c>
      <c r="DJ321" s="39">
        <v>1.33</v>
      </c>
      <c r="DK321" s="39">
        <f>DJ321*B321</f>
        <v>12.7813</v>
      </c>
      <c r="DL321" s="39">
        <f>DK321*0.494</f>
        <v>6.3139621999999997</v>
      </c>
    </row>
    <row r="322" spans="1:116" x14ac:dyDescent="0.2">
      <c r="A322" s="36">
        <v>1811</v>
      </c>
      <c r="B322" s="88">
        <v>9.61</v>
      </c>
      <c r="D322" s="101">
        <v>790</v>
      </c>
      <c r="F322" s="43"/>
      <c r="K322" s="132">
        <v>1477.68</v>
      </c>
      <c r="W322" s="93">
        <v>815.28</v>
      </c>
      <c r="X322" s="50">
        <v>0.29716785128485512</v>
      </c>
      <c r="Y322" s="50">
        <f>X322*2918.16</f>
        <v>867.18333690541283</v>
      </c>
      <c r="Z322" s="39">
        <f>W322/X322</f>
        <v>2743.5</v>
      </c>
      <c r="AA322" s="50">
        <v>0.29141949632090175</v>
      </c>
      <c r="AB322" s="50">
        <f t="shared" si="182"/>
        <v>799.50938815639392</v>
      </c>
      <c r="AE322" s="39">
        <v>0.57958290888402808</v>
      </c>
      <c r="AF322" s="39">
        <f t="shared" si="192"/>
        <v>1590.085710523331</v>
      </c>
      <c r="AK322" s="39">
        <f>AF322-W322</f>
        <v>774.80571052333107</v>
      </c>
      <c r="AM322" s="39">
        <f t="shared" si="190"/>
        <v>790.57632236693712</v>
      </c>
      <c r="AO322" s="147"/>
      <c r="AP322" s="93">
        <v>599.54</v>
      </c>
      <c r="AQ322" s="50">
        <v>0.21853107344632766</v>
      </c>
      <c r="AR322" s="50">
        <v>599.54</v>
      </c>
      <c r="AS322" s="50">
        <f>AP322/AQ322</f>
        <v>2743.5</v>
      </c>
      <c r="AT322" s="50">
        <v>0.21815761177095438</v>
      </c>
      <c r="AU322" s="39">
        <f t="shared" si="169"/>
        <v>598.51540789361331</v>
      </c>
      <c r="AV322" s="39">
        <v>0.24420628183315787</v>
      </c>
      <c r="AW322" s="39">
        <f t="shared" si="191"/>
        <v>669.97993420926866</v>
      </c>
      <c r="BB322" s="39">
        <f>AW322-AP322</f>
        <v>70.439934209268699</v>
      </c>
      <c r="BE322" s="39">
        <f t="shared" si="170"/>
        <v>71.464526315655348</v>
      </c>
      <c r="CB322" s="52"/>
      <c r="CC322" s="51">
        <v>0.87587141666666668</v>
      </c>
      <c r="CD322" s="39">
        <v>1000</v>
      </c>
      <c r="CE322" s="39">
        <f>CD322*B322</f>
        <v>9610</v>
      </c>
      <c r="CF322" s="39">
        <f>CE322/12000</f>
        <v>0.80083333333333329</v>
      </c>
      <c r="CH322" s="53">
        <f>CC322-CF322</f>
        <v>7.5038083333333394E-2</v>
      </c>
      <c r="CO322" s="39">
        <v>2400</v>
      </c>
      <c r="CP322" s="39">
        <f>CO322*B322</f>
        <v>23064</v>
      </c>
      <c r="CR322" s="39">
        <v>2505</v>
      </c>
      <c r="CS322" s="39">
        <f>CR322*B322</f>
        <v>24073.05</v>
      </c>
      <c r="DJ322" s="39">
        <v>1.92</v>
      </c>
      <c r="DK322" s="39">
        <f>DJ322*B322</f>
        <v>18.451199999999996</v>
      </c>
      <c r="DL322" s="39">
        <f>DK322*0.494</f>
        <v>9.114892799999998</v>
      </c>
    </row>
    <row r="323" spans="1:116" x14ac:dyDescent="0.2">
      <c r="A323" s="36">
        <v>1812</v>
      </c>
      <c r="B323" s="88">
        <v>9.61</v>
      </c>
      <c r="D323" s="101">
        <v>1664.46</v>
      </c>
      <c r="F323" s="43"/>
      <c r="K323" s="132">
        <v>1747.38</v>
      </c>
      <c r="X323" s="39" t="s">
        <v>277</v>
      </c>
      <c r="Y323" s="50"/>
      <c r="AA323" s="39">
        <v>0.4721321448774386</v>
      </c>
      <c r="AB323" s="50">
        <f t="shared" si="182"/>
        <v>1295.2945394712528</v>
      </c>
      <c r="AE323" s="39">
        <v>0.68214954725395438</v>
      </c>
      <c r="AF323" s="39">
        <f t="shared" si="192"/>
        <v>1871.4772828912239</v>
      </c>
      <c r="AM323" s="39">
        <f t="shared" si="190"/>
        <v>576.18274341997108</v>
      </c>
      <c r="AO323" s="147"/>
      <c r="AS323" s="50"/>
      <c r="AT323" s="39">
        <v>0.43631522354190877</v>
      </c>
      <c r="AU323" s="39">
        <f t="shared" si="169"/>
        <v>1197.0308157872266</v>
      </c>
      <c r="AV323" s="39">
        <v>0.38258984153861403</v>
      </c>
      <c r="AW323" s="39">
        <f t="shared" si="191"/>
        <v>1049.6352302611876</v>
      </c>
      <c r="BE323" s="39">
        <f t="shared" si="170"/>
        <v>-147.39558552603899</v>
      </c>
      <c r="CD323" s="39">
        <v>360</v>
      </c>
      <c r="CE323" s="39">
        <f>CD323*B323</f>
        <v>3459.6</v>
      </c>
      <c r="CF323" s="39">
        <f>CE323/12000</f>
        <v>0.2883</v>
      </c>
      <c r="DJ323" s="39">
        <v>2.0299999999999998</v>
      </c>
      <c r="DK323" s="39">
        <f>DJ323*B323</f>
        <v>19.508299999999998</v>
      </c>
      <c r="DL323" s="39">
        <f>DK323*0.494</f>
        <v>9.637100199999999</v>
      </c>
    </row>
    <row r="324" spans="1:116" x14ac:dyDescent="0.2">
      <c r="A324" s="36">
        <v>1813</v>
      </c>
      <c r="B324" s="88">
        <v>9.61</v>
      </c>
      <c r="D324" s="101">
        <v>1864.68</v>
      </c>
      <c r="F324" s="43"/>
      <c r="K324" s="132">
        <v>1626.66</v>
      </c>
      <c r="X324" s="39" t="s">
        <v>277</v>
      </c>
      <c r="Y324" s="50"/>
      <c r="AA324" s="39">
        <v>0.27188299377424913</v>
      </c>
      <c r="AB324" s="50">
        <f t="shared" si="182"/>
        <v>745.91099341965253</v>
      </c>
      <c r="AE324" s="39">
        <v>0.64633262591842455</v>
      </c>
      <c r="AF324" s="39">
        <f t="shared" si="192"/>
        <v>1773.2135592071977</v>
      </c>
      <c r="AM324" s="39">
        <f t="shared" si="190"/>
        <v>1027.3025657875451</v>
      </c>
      <c r="AO324" s="147"/>
      <c r="AS324" s="50"/>
      <c r="AT324" s="39">
        <v>0.20838936049762807</v>
      </c>
      <c r="AU324" s="39">
        <f t="shared" si="169"/>
        <v>571.71621052524267</v>
      </c>
      <c r="AV324" s="39">
        <v>0.39887026032749123</v>
      </c>
      <c r="AW324" s="39">
        <f t="shared" si="191"/>
        <v>1094.3005592084721</v>
      </c>
      <c r="BE324" s="39">
        <f t="shared" si="170"/>
        <v>522.58434868322945</v>
      </c>
      <c r="CD324" s="39">
        <v>312</v>
      </c>
      <c r="CE324" s="39">
        <f>CD324*B324</f>
        <v>2998.3199999999997</v>
      </c>
      <c r="CF324" s="39">
        <f>CE324/12000</f>
        <v>0.24985999999999997</v>
      </c>
      <c r="DJ324" s="39">
        <v>2.2000000000000002</v>
      </c>
      <c r="DK324" s="39">
        <f>DJ324*B324</f>
        <v>21.141999999999999</v>
      </c>
      <c r="DL324" s="39">
        <f>DK324*0.494</f>
        <v>10.444148</v>
      </c>
    </row>
    <row r="325" spans="1:116" x14ac:dyDescent="0.2">
      <c r="A325" s="36">
        <v>1814</v>
      </c>
      <c r="B325" s="88">
        <v>9.61</v>
      </c>
      <c r="D325" s="101">
        <v>980.92</v>
      </c>
      <c r="F325" s="43"/>
      <c r="K325" s="132">
        <v>1513.61</v>
      </c>
      <c r="W325" s="93">
        <v>620.47</v>
      </c>
      <c r="X325" s="50">
        <v>0.22616001457991616</v>
      </c>
      <c r="Y325" s="50">
        <f>X325*2918.16</f>
        <v>659.97110814652808</v>
      </c>
      <c r="Z325" s="39">
        <f>W325/X325</f>
        <v>2743.5</v>
      </c>
      <c r="AA325" s="50">
        <v>0.26374278437981052</v>
      </c>
      <c r="AB325" s="50">
        <f t="shared" si="182"/>
        <v>723.57832894601017</v>
      </c>
      <c r="AE325" s="39">
        <v>0.41840676287414386</v>
      </c>
      <c r="AF325" s="39">
        <f t="shared" si="192"/>
        <v>1147.8989539452136</v>
      </c>
      <c r="AK325" s="39">
        <f>AF325-W325</f>
        <v>527.42895394521361</v>
      </c>
      <c r="AM325" s="39">
        <f t="shared" si="190"/>
        <v>424.32062499920346</v>
      </c>
      <c r="AO325" s="147"/>
      <c r="AP325" s="93">
        <v>589.04999999999995</v>
      </c>
      <c r="AQ325" s="50">
        <v>0.21470749043192999</v>
      </c>
      <c r="AR325" s="50">
        <v>589.04999999999995</v>
      </c>
      <c r="AS325" s="50">
        <f>AP325/AQ325</f>
        <v>2743.5</v>
      </c>
      <c r="AT325" s="50">
        <v>0.20838936049762807</v>
      </c>
      <c r="AU325" s="39">
        <f t="shared" si="169"/>
        <v>571.71621052524267</v>
      </c>
      <c r="AV325" s="39">
        <v>0.38910200905416492</v>
      </c>
      <c r="AW325" s="39">
        <f t="shared" si="191"/>
        <v>1067.5013618401015</v>
      </c>
      <c r="BB325" s="39">
        <f>AW325-AP325</f>
        <v>478.45136184010153</v>
      </c>
      <c r="BE325" s="39">
        <f t="shared" si="170"/>
        <v>495.78515131485881</v>
      </c>
      <c r="BL325" s="93">
        <v>280.245</v>
      </c>
    </row>
    <row r="326" spans="1:116" x14ac:dyDescent="0.2">
      <c r="A326" s="36">
        <v>1815</v>
      </c>
      <c r="B326" s="88">
        <v>9.61</v>
      </c>
      <c r="D326" s="101">
        <v>1040.8900000000001</v>
      </c>
      <c r="F326" s="43"/>
      <c r="K326" s="132">
        <v>1529.82</v>
      </c>
      <c r="W326" s="93">
        <v>714</v>
      </c>
      <c r="X326" s="50">
        <v>0.26025150355385457</v>
      </c>
      <c r="Y326" s="50">
        <f>X326*2918.16</f>
        <v>759.45552761071622</v>
      </c>
      <c r="Z326" s="39">
        <f>W326/X326</f>
        <v>2743.5</v>
      </c>
      <c r="AA326" s="50">
        <v>0.30932795698866666</v>
      </c>
      <c r="AB326" s="50">
        <f t="shared" si="182"/>
        <v>848.64124999840703</v>
      </c>
      <c r="AE326" s="39">
        <v>0.41189459535859296</v>
      </c>
      <c r="AF326" s="39">
        <f t="shared" si="192"/>
        <v>1130.0328223662998</v>
      </c>
      <c r="AK326" s="39">
        <f>AF326-W326</f>
        <v>416.0328223662998</v>
      </c>
      <c r="AM326" s="39">
        <f t="shared" si="190"/>
        <v>281.39157236789276</v>
      </c>
      <c r="AO326" s="147"/>
      <c r="AP326" s="93">
        <v>666.4</v>
      </c>
      <c r="AQ326" s="50">
        <v>0.24290140331693091</v>
      </c>
      <c r="AR326" s="50">
        <v>666.4</v>
      </c>
      <c r="AS326" s="50">
        <f>AP326/AQ326</f>
        <v>2743.5</v>
      </c>
      <c r="AT326" s="50">
        <v>0.21815761177095438</v>
      </c>
      <c r="AU326" s="39">
        <f t="shared" si="169"/>
        <v>598.51540789361331</v>
      </c>
      <c r="AV326" s="39">
        <v>0.38258984153861403</v>
      </c>
      <c r="AW326" s="39">
        <f t="shared" si="191"/>
        <v>1049.6352302611876</v>
      </c>
      <c r="BB326" s="39">
        <f>AW326-AP326</f>
        <v>383.23523026118767</v>
      </c>
      <c r="BE326" s="39">
        <f t="shared" si="170"/>
        <v>451.11982236757433</v>
      </c>
    </row>
    <row r="327" spans="1:116" x14ac:dyDescent="0.2">
      <c r="A327" s="36">
        <v>1816</v>
      </c>
      <c r="B327" s="88">
        <v>9.61</v>
      </c>
      <c r="D327" s="100"/>
      <c r="AA327" s="39">
        <v>0.28140443508771934</v>
      </c>
      <c r="AB327" s="50">
        <f t="shared" si="182"/>
        <v>772.03306766315802</v>
      </c>
      <c r="AE327" s="39">
        <v>0.5796319614035087</v>
      </c>
      <c r="AF327" s="39">
        <f t="shared" si="192"/>
        <v>1590.2202861105261</v>
      </c>
      <c r="AM327" s="39">
        <f t="shared" si="190"/>
        <v>818.18721844736808</v>
      </c>
      <c r="AO327" s="147"/>
      <c r="AS327" s="50"/>
      <c r="AT327" s="39">
        <v>0.23093516140350875</v>
      </c>
      <c r="AU327" s="39">
        <f t="shared" si="169"/>
        <v>633.57061531052625</v>
      </c>
      <c r="AV327" s="39">
        <v>0.38693109824561406</v>
      </c>
      <c r="AW327" s="39">
        <f t="shared" si="191"/>
        <v>1061.5454680368421</v>
      </c>
      <c r="BE327" s="39">
        <f t="shared" si="170"/>
        <v>427.97485272631582</v>
      </c>
    </row>
    <row r="328" spans="1:116" x14ac:dyDescent="0.2">
      <c r="A328" s="36">
        <v>1817</v>
      </c>
      <c r="B328" s="88">
        <v>9.61</v>
      </c>
      <c r="D328" s="100"/>
      <c r="AA328" s="39">
        <v>0.39304858596491232</v>
      </c>
      <c r="AB328" s="50">
        <f t="shared" si="182"/>
        <v>1078.3287955947369</v>
      </c>
      <c r="AE328" s="39">
        <v>0.79068528771929825</v>
      </c>
      <c r="AF328" s="39">
        <f t="shared" si="192"/>
        <v>2169.2450868578949</v>
      </c>
      <c r="AM328" s="39">
        <f t="shared" si="190"/>
        <v>1090.916291263158</v>
      </c>
      <c r="AO328" s="147"/>
      <c r="AS328" s="50"/>
      <c r="AT328" s="39">
        <v>0.29822752631578947</v>
      </c>
      <c r="AU328" s="39">
        <f t="shared" si="169"/>
        <v>818.18721844736842</v>
      </c>
      <c r="AV328" s="39">
        <v>0.55057389473684204</v>
      </c>
      <c r="AW328" s="39">
        <f t="shared" si="191"/>
        <v>1510.4994802105261</v>
      </c>
      <c r="BE328" s="39">
        <f t="shared" si="170"/>
        <v>692.31226176315772</v>
      </c>
    </row>
    <row r="329" spans="1:116" x14ac:dyDescent="0.2">
      <c r="A329" s="36">
        <v>1818</v>
      </c>
      <c r="B329" s="88">
        <v>9.61</v>
      </c>
      <c r="D329" s="100"/>
      <c r="AA329" s="39">
        <v>0.41751853684210527</v>
      </c>
      <c r="AB329" s="50">
        <f t="shared" si="182"/>
        <v>1145.4621058263158</v>
      </c>
      <c r="AE329" s="39">
        <v>0.67904113684210521</v>
      </c>
      <c r="AF329" s="39">
        <f t="shared" si="192"/>
        <v>1862.9493589263157</v>
      </c>
      <c r="AM329" s="39">
        <f t="shared" si="190"/>
        <v>717.48725309999986</v>
      </c>
      <c r="AO329" s="147"/>
      <c r="AS329" s="50"/>
      <c r="AT329" s="39">
        <v>0.31657998947368421</v>
      </c>
      <c r="AU329" s="39">
        <f t="shared" si="169"/>
        <v>868.53720112105259</v>
      </c>
      <c r="AV329" s="39">
        <v>0.53222143157894741</v>
      </c>
      <c r="AW329" s="39">
        <f t="shared" si="191"/>
        <v>1460.1494975368423</v>
      </c>
      <c r="BE329" s="39">
        <f t="shared" si="170"/>
        <v>591.61229641578973</v>
      </c>
      <c r="BQ329" s="39">
        <v>10.65</v>
      </c>
      <c r="BR329" s="39">
        <f>BQ329*B329</f>
        <v>102.34649999999999</v>
      </c>
      <c r="CO329" s="39">
        <v>588</v>
      </c>
      <c r="CP329" s="39">
        <f>CO329*B329</f>
        <v>5650.6799999999994</v>
      </c>
      <c r="DJ329" s="39">
        <v>0.49</v>
      </c>
      <c r="DK329" s="39">
        <f>DJ329*B329</f>
        <v>4.7088999999999999</v>
      </c>
      <c r="DL329" s="39">
        <f>DK329*0.494</f>
        <v>2.3261965999999998</v>
      </c>
    </row>
    <row r="330" spans="1:116" x14ac:dyDescent="0.2">
      <c r="A330" s="36">
        <v>1819</v>
      </c>
      <c r="B330" s="88">
        <v>9.61</v>
      </c>
      <c r="D330" s="100"/>
      <c r="AA330" s="39">
        <v>0.34104994035087721</v>
      </c>
      <c r="AB330" s="50">
        <f t="shared" si="182"/>
        <v>935.67051135263159</v>
      </c>
      <c r="AE330" s="39">
        <v>0.54139766315789484</v>
      </c>
      <c r="AF330" s="39">
        <f t="shared" si="192"/>
        <v>1485.3244888736845</v>
      </c>
      <c r="AM330" s="39">
        <f t="shared" si="190"/>
        <v>549.65397752105287</v>
      </c>
      <c r="AO330" s="147"/>
      <c r="AS330" s="50"/>
      <c r="AT330" s="39">
        <v>0.25540511228070178</v>
      </c>
      <c r="AU330" s="39">
        <f t="shared" si="169"/>
        <v>700.70392554210537</v>
      </c>
      <c r="AV330" s="39">
        <v>0.41751853684210527</v>
      </c>
      <c r="AW330" s="39">
        <f t="shared" si="191"/>
        <v>1145.4621058263158</v>
      </c>
      <c r="BE330" s="39">
        <f t="shared" si="170"/>
        <v>444.75818028421043</v>
      </c>
      <c r="CO330" s="39">
        <v>315</v>
      </c>
      <c r="CP330" s="39">
        <f>CO330*B330</f>
        <v>3027.1499999999996</v>
      </c>
    </row>
    <row r="331" spans="1:116" x14ac:dyDescent="0.2">
      <c r="A331" s="36">
        <v>1820</v>
      </c>
      <c r="B331" s="88">
        <v>9.61</v>
      </c>
      <c r="D331" s="100"/>
      <c r="AA331" s="39">
        <v>0.20493583859649123</v>
      </c>
      <c r="AB331" s="50">
        <f t="shared" si="182"/>
        <v>562.24147318947371</v>
      </c>
      <c r="AE331" s="39">
        <v>0.36246114736842105</v>
      </c>
      <c r="AF331" s="39">
        <f t="shared" si="192"/>
        <v>994.41215780526318</v>
      </c>
      <c r="AM331" s="39">
        <f t="shared" si="190"/>
        <v>432.17068461578947</v>
      </c>
      <c r="AO331" s="147"/>
      <c r="AS331" s="50"/>
      <c r="AT331" s="39">
        <v>0.16211342456140351</v>
      </c>
      <c r="AU331" s="39">
        <f t="shared" si="169"/>
        <v>444.75818028421054</v>
      </c>
      <c r="AV331" s="39">
        <v>0.31505061754385966</v>
      </c>
      <c r="AW331" s="39">
        <f t="shared" si="191"/>
        <v>864.34136923157894</v>
      </c>
      <c r="BE331" s="39">
        <f t="shared" si="170"/>
        <v>419.5831889473684</v>
      </c>
      <c r="DJ331" s="39">
        <v>0.88</v>
      </c>
      <c r="DK331" s="39">
        <f>DJ331*B331</f>
        <v>8.4567999999999994</v>
      </c>
      <c r="DL331" s="39">
        <f>DK331*0.494</f>
        <v>4.1776591999999999</v>
      </c>
    </row>
    <row r="332" spans="1:116" x14ac:dyDescent="0.2">
      <c r="A332" s="36">
        <v>1821</v>
      </c>
      <c r="B332" s="88">
        <v>9.61</v>
      </c>
      <c r="D332" s="100"/>
      <c r="AA332" s="39">
        <v>0.17128965614035088</v>
      </c>
      <c r="AB332" s="50">
        <f t="shared" si="182"/>
        <v>469.93317162105262</v>
      </c>
      <c r="AS332" s="50"/>
      <c r="AT332" s="39">
        <v>0.13611410175438596</v>
      </c>
      <c r="AU332" s="39">
        <f t="shared" si="169"/>
        <v>373.42903816315788</v>
      </c>
      <c r="AV332" s="39">
        <v>0.22634704561403507</v>
      </c>
      <c r="AW332" s="39">
        <f t="shared" si="191"/>
        <v>620.98311964210518</v>
      </c>
      <c r="BE332" s="39">
        <f t="shared" si="170"/>
        <v>247.5540814789473</v>
      </c>
    </row>
    <row r="333" spans="1:116" x14ac:dyDescent="0.2">
      <c r="A333" s="36">
        <v>1822</v>
      </c>
      <c r="B333" s="88">
        <v>9.61</v>
      </c>
      <c r="D333" s="100"/>
      <c r="AA333" s="39">
        <v>0.18811274736842104</v>
      </c>
      <c r="AB333" s="50">
        <f t="shared" si="182"/>
        <v>516.08732240526308</v>
      </c>
      <c r="AT333" s="39">
        <v>0.15293719298245614</v>
      </c>
      <c r="AU333" s="39">
        <f t="shared" si="169"/>
        <v>419.58318894736846</v>
      </c>
      <c r="AV333" s="39">
        <v>0.18811274736842107</v>
      </c>
      <c r="AW333" s="39">
        <f t="shared" si="191"/>
        <v>516.08732240526319</v>
      </c>
      <c r="BE333" s="39">
        <f t="shared" si="170"/>
        <v>96.504133457894739</v>
      </c>
    </row>
    <row r="334" spans="1:116" x14ac:dyDescent="0.2">
      <c r="A334" s="36">
        <v>1823</v>
      </c>
      <c r="B334" s="88">
        <v>9.61</v>
      </c>
      <c r="D334" s="100"/>
      <c r="AA334" s="39">
        <v>0.25540511228070178</v>
      </c>
      <c r="AB334" s="50">
        <f t="shared" si="182"/>
        <v>700.70392554210537</v>
      </c>
      <c r="AT334" s="39">
        <v>0.17128965614035088</v>
      </c>
      <c r="AU334" s="39">
        <f t="shared" si="169"/>
        <v>469.93317162105262</v>
      </c>
      <c r="AV334" s="39">
        <v>0.25387574035087723</v>
      </c>
      <c r="AW334" s="39">
        <f t="shared" si="191"/>
        <v>696.50809365263171</v>
      </c>
      <c r="BE334" s="39">
        <f t="shared" si="170"/>
        <v>226.57492203157909</v>
      </c>
    </row>
    <row r="335" spans="1:116" x14ac:dyDescent="0.2">
      <c r="A335" s="36">
        <v>1824</v>
      </c>
      <c r="B335" s="88">
        <v>9.61</v>
      </c>
      <c r="D335" s="100"/>
      <c r="AA335" s="39">
        <v>0.11929101052631579</v>
      </c>
      <c r="AB335" s="50">
        <f t="shared" si="182"/>
        <v>327.27488737894737</v>
      </c>
      <c r="AT335" s="39">
        <v>0.10246791929824561</v>
      </c>
      <c r="AU335" s="39">
        <f t="shared" si="169"/>
        <v>281.12073659473685</v>
      </c>
      <c r="AV335" s="39">
        <v>0.18505400350877194</v>
      </c>
      <c r="AW335" s="39">
        <f t="shared" si="191"/>
        <v>507.69565862631583</v>
      </c>
      <c r="BE335" s="39">
        <f t="shared" si="170"/>
        <v>226.57492203157898</v>
      </c>
    </row>
    <row r="336" spans="1:116" x14ac:dyDescent="0.2">
      <c r="A336" s="36">
        <v>1825</v>
      </c>
      <c r="B336" s="88">
        <v>9.61</v>
      </c>
      <c r="D336" s="100"/>
      <c r="AA336" s="39">
        <v>0.11929101052631579</v>
      </c>
      <c r="AB336" s="50">
        <f t="shared" si="182"/>
        <v>327.27488737894737</v>
      </c>
      <c r="AT336" s="39">
        <v>0.10246791929824561</v>
      </c>
      <c r="AU336" s="39">
        <f t="shared" si="169"/>
        <v>281.12073659473685</v>
      </c>
      <c r="AV336" s="39">
        <v>0.22634704561403507</v>
      </c>
      <c r="AW336" s="39">
        <f t="shared" si="191"/>
        <v>620.98311964210518</v>
      </c>
      <c r="BE336" s="39">
        <f t="shared" si="170"/>
        <v>339.86238304736833</v>
      </c>
    </row>
    <row r="337" spans="1:46" x14ac:dyDescent="0.2">
      <c r="A337" s="36">
        <v>1826</v>
      </c>
      <c r="B337" s="88">
        <v>9.61</v>
      </c>
      <c r="D337" s="100"/>
      <c r="AT337" s="50"/>
    </row>
    <row r="338" spans="1:46" x14ac:dyDescent="0.2">
      <c r="A338" s="36">
        <v>1827</v>
      </c>
      <c r="B338" s="88">
        <v>9.61</v>
      </c>
      <c r="D338" s="100"/>
      <c r="AT338" s="50"/>
    </row>
    <row r="339" spans="1:46" x14ac:dyDescent="0.2">
      <c r="A339" s="36">
        <v>1828</v>
      </c>
      <c r="B339" s="88">
        <v>9.61</v>
      </c>
      <c r="D339" s="100"/>
      <c r="AT339" s="50"/>
    </row>
    <row r="340" spans="1:46" x14ac:dyDescent="0.2">
      <c r="A340" s="36">
        <v>1829</v>
      </c>
      <c r="B340" s="88">
        <v>9.61</v>
      </c>
      <c r="D340" s="100"/>
      <c r="AT340" s="50"/>
    </row>
    <row r="341" spans="1:46" x14ac:dyDescent="0.2">
      <c r="A341" s="36">
        <v>1830</v>
      </c>
      <c r="B341" s="88">
        <v>9.61</v>
      </c>
      <c r="D341" s="100"/>
      <c r="AT341" s="50"/>
    </row>
    <row r="342" spans="1:46" x14ac:dyDescent="0.2">
      <c r="A342" s="36">
        <v>1831</v>
      </c>
      <c r="B342" s="88">
        <v>9.61</v>
      </c>
      <c r="D342" s="100"/>
      <c r="AT342" s="50"/>
    </row>
    <row r="343" spans="1:46" x14ac:dyDescent="0.2">
      <c r="A343" s="36">
        <v>1832</v>
      </c>
      <c r="B343" s="88">
        <v>9.61</v>
      </c>
      <c r="D343" s="100"/>
      <c r="AT343" s="50"/>
    </row>
    <row r="344" spans="1:46" x14ac:dyDescent="0.2">
      <c r="A344" s="36">
        <v>1833</v>
      </c>
      <c r="B344" s="88">
        <v>9.61</v>
      </c>
      <c r="D344" s="100"/>
      <c r="AT344" s="50"/>
    </row>
    <row r="345" spans="1:46" x14ac:dyDescent="0.2">
      <c r="A345" s="36">
        <v>1834</v>
      </c>
      <c r="B345" s="88">
        <v>9.61</v>
      </c>
      <c r="D345" s="100"/>
      <c r="AT345" s="50"/>
    </row>
    <row r="346" spans="1:46" x14ac:dyDescent="0.2">
      <c r="A346" s="36">
        <v>1835</v>
      </c>
      <c r="B346" s="88">
        <v>9.61</v>
      </c>
      <c r="D346" s="100"/>
    </row>
    <row r="347" spans="1:46" x14ac:dyDescent="0.2">
      <c r="A347" s="36">
        <v>1836</v>
      </c>
      <c r="B347" s="88">
        <v>9.61</v>
      </c>
      <c r="D347" s="100"/>
      <c r="AT347" s="50"/>
    </row>
    <row r="348" spans="1:46" x14ac:dyDescent="0.2">
      <c r="A348" s="36">
        <v>1837</v>
      </c>
      <c r="B348" s="88">
        <v>9.61</v>
      </c>
      <c r="D348" s="100"/>
      <c r="AT348" s="50"/>
    </row>
    <row r="349" spans="1:46" x14ac:dyDescent="0.2">
      <c r="A349" s="36">
        <v>1838</v>
      </c>
      <c r="B349" s="88">
        <v>9.61</v>
      </c>
      <c r="D349" s="100"/>
      <c r="AT349" s="50"/>
    </row>
    <row r="350" spans="1:46" x14ac:dyDescent="0.2">
      <c r="A350" s="36">
        <v>1839</v>
      </c>
      <c r="B350" s="88">
        <v>9.61</v>
      </c>
      <c r="D350" s="100"/>
      <c r="AT350" s="50"/>
    </row>
    <row r="351" spans="1:46" x14ac:dyDescent="0.2">
      <c r="A351" s="36">
        <v>1840</v>
      </c>
      <c r="B351" s="88">
        <v>9.61</v>
      </c>
      <c r="D351" s="100"/>
      <c r="AT351" s="50"/>
    </row>
    <row r="352" spans="1:46" x14ac:dyDescent="0.2">
      <c r="A352" s="36">
        <v>1841</v>
      </c>
      <c r="B352" s="88">
        <v>9.61</v>
      </c>
      <c r="D352" s="100"/>
      <c r="AT352" s="50"/>
    </row>
    <row r="353" spans="1:46" x14ac:dyDescent="0.2">
      <c r="A353" s="36">
        <v>1842</v>
      </c>
      <c r="B353" s="88">
        <v>9.61</v>
      </c>
      <c r="D353" s="100"/>
      <c r="AT353" s="50"/>
    </row>
    <row r="354" spans="1:46" x14ac:dyDescent="0.2">
      <c r="A354" s="36">
        <v>1843</v>
      </c>
      <c r="B354" s="88">
        <v>9.61</v>
      </c>
      <c r="D354" s="100"/>
      <c r="AT354" s="50"/>
    </row>
    <row r="355" spans="1:46" x14ac:dyDescent="0.2">
      <c r="A355" s="36">
        <v>1844</v>
      </c>
      <c r="B355" s="88">
        <v>9.61</v>
      </c>
      <c r="D355" s="100"/>
      <c r="AT355" s="50"/>
    </row>
    <row r="356" spans="1:46" x14ac:dyDescent="0.2">
      <c r="A356" s="36">
        <v>1845</v>
      </c>
      <c r="D356" s="100"/>
      <c r="AT356" s="50"/>
    </row>
    <row r="357" spans="1:46" x14ac:dyDescent="0.2">
      <c r="A357" s="36">
        <v>1846</v>
      </c>
      <c r="D357" s="100"/>
      <c r="AT357" s="50"/>
    </row>
    <row r="358" spans="1:46" x14ac:dyDescent="0.2">
      <c r="A358" s="36">
        <v>1847</v>
      </c>
      <c r="D358" s="100"/>
      <c r="AT358" s="50"/>
    </row>
    <row r="359" spans="1:46" x14ac:dyDescent="0.2">
      <c r="A359" s="36">
        <v>1848</v>
      </c>
      <c r="D359" s="100"/>
      <c r="AT359" s="50"/>
    </row>
    <row r="360" spans="1:46" x14ac:dyDescent="0.2">
      <c r="A360" s="36">
        <v>1849</v>
      </c>
      <c r="D360" s="100"/>
      <c r="AT360" s="50"/>
    </row>
    <row r="361" spans="1:46" x14ac:dyDescent="0.2">
      <c r="A361" s="36">
        <v>1850</v>
      </c>
      <c r="D361" s="100"/>
      <c r="AT361" s="50"/>
    </row>
    <row r="362" spans="1:46" x14ac:dyDescent="0.2">
      <c r="A362" s="36">
        <v>1851</v>
      </c>
      <c r="D362" s="100"/>
      <c r="AT362" s="50"/>
    </row>
    <row r="363" spans="1:46" x14ac:dyDescent="0.2">
      <c r="A363" s="36">
        <v>1852</v>
      </c>
      <c r="D363" s="100"/>
      <c r="AT363" s="50"/>
    </row>
    <row r="364" spans="1:46" x14ac:dyDescent="0.2">
      <c r="A364" s="36">
        <v>1853</v>
      </c>
      <c r="D364" s="100"/>
      <c r="AT364" s="50"/>
    </row>
    <row r="365" spans="1:46" x14ac:dyDescent="0.2">
      <c r="A365" s="36">
        <v>1854</v>
      </c>
      <c r="D365" s="100"/>
      <c r="AT365" s="50"/>
    </row>
    <row r="366" spans="1:46" x14ac:dyDescent="0.2">
      <c r="A366" s="36">
        <v>1855</v>
      </c>
      <c r="D366" s="100"/>
      <c r="AT366" s="50"/>
    </row>
    <row r="367" spans="1:46" x14ac:dyDescent="0.2">
      <c r="A367" s="36">
        <v>1856</v>
      </c>
      <c r="D367" s="100"/>
      <c r="AT367" s="50"/>
    </row>
    <row r="368" spans="1:46" x14ac:dyDescent="0.2">
      <c r="A368" s="36">
        <v>1857</v>
      </c>
      <c r="D368" s="100"/>
      <c r="AT368" s="50"/>
    </row>
    <row r="369" spans="1:46" x14ac:dyDescent="0.2">
      <c r="A369" s="36">
        <v>1858</v>
      </c>
      <c r="D369" s="100"/>
      <c r="AT369" s="50"/>
    </row>
    <row r="370" spans="1:46" x14ac:dyDescent="0.2">
      <c r="A370" s="36">
        <v>1859</v>
      </c>
      <c r="D370" s="100"/>
      <c r="AT370" s="50"/>
    </row>
    <row r="371" spans="1:46" x14ac:dyDescent="0.2">
      <c r="A371" s="36">
        <v>1860</v>
      </c>
      <c r="D371" s="100"/>
      <c r="AT371" s="50"/>
    </row>
    <row r="372" spans="1:46" x14ac:dyDescent="0.2">
      <c r="A372" s="36">
        <v>1861</v>
      </c>
      <c r="D372" s="100"/>
      <c r="AT372" s="50"/>
    </row>
    <row r="373" spans="1:46" x14ac:dyDescent="0.2">
      <c r="A373" s="36">
        <v>1862</v>
      </c>
      <c r="D373" s="100"/>
      <c r="AT373" s="50"/>
    </row>
    <row r="374" spans="1:46" x14ac:dyDescent="0.2">
      <c r="A374" s="36">
        <v>1863</v>
      </c>
      <c r="D374" s="100"/>
      <c r="AT374" s="50"/>
    </row>
    <row r="375" spans="1:46" x14ac:dyDescent="0.2">
      <c r="A375" s="36">
        <v>1864</v>
      </c>
      <c r="D375" s="100"/>
      <c r="AT375" s="50"/>
    </row>
    <row r="376" spans="1:46" x14ac:dyDescent="0.2">
      <c r="A376" s="36">
        <v>1865</v>
      </c>
      <c r="D376" s="100"/>
      <c r="AT376" s="50"/>
    </row>
    <row r="377" spans="1:46" x14ac:dyDescent="0.2">
      <c r="A377" s="36">
        <v>1866</v>
      </c>
      <c r="D377" s="100"/>
      <c r="AT377" s="50"/>
    </row>
    <row r="378" spans="1:46" x14ac:dyDescent="0.2">
      <c r="A378" s="36">
        <v>1867</v>
      </c>
      <c r="D378" s="100"/>
      <c r="AT378" s="50"/>
    </row>
    <row r="379" spans="1:46" x14ac:dyDescent="0.2">
      <c r="A379" s="36">
        <v>1868</v>
      </c>
      <c r="D379" s="100"/>
      <c r="AT379" s="50"/>
    </row>
    <row r="380" spans="1:46" x14ac:dyDescent="0.2">
      <c r="A380" s="36">
        <v>1869</v>
      </c>
      <c r="D380" s="100"/>
      <c r="AT380" s="50"/>
    </row>
    <row r="381" spans="1:46" x14ac:dyDescent="0.2">
      <c r="A381" s="36">
        <v>1870</v>
      </c>
      <c r="D381" s="100"/>
      <c r="AT381" s="50"/>
    </row>
    <row r="382" spans="1:46" x14ac:dyDescent="0.2">
      <c r="A382" s="36">
        <v>1871</v>
      </c>
      <c r="D382" s="100"/>
      <c r="AT382" s="50"/>
    </row>
    <row r="383" spans="1:46" x14ac:dyDescent="0.2">
      <c r="A383" s="36">
        <v>1872</v>
      </c>
      <c r="D383" s="100"/>
      <c r="AT383" s="50"/>
    </row>
    <row r="384" spans="1:46" x14ac:dyDescent="0.2">
      <c r="A384" s="36">
        <v>1873</v>
      </c>
      <c r="D384" s="100"/>
      <c r="AT384" s="50"/>
    </row>
    <row r="385" spans="1:46" x14ac:dyDescent="0.2">
      <c r="A385" s="36">
        <v>1874</v>
      </c>
      <c r="D385" s="100"/>
      <c r="AT385" s="50"/>
    </row>
    <row r="386" spans="1:46" x14ac:dyDescent="0.2">
      <c r="A386" s="36">
        <v>1875</v>
      </c>
      <c r="D386" s="100"/>
      <c r="AT386" s="50"/>
    </row>
    <row r="387" spans="1:46" x14ac:dyDescent="0.2">
      <c r="A387" s="36">
        <v>1876</v>
      </c>
      <c r="D387" s="100"/>
      <c r="AT387" s="50"/>
    </row>
    <row r="388" spans="1:46" x14ac:dyDescent="0.2">
      <c r="A388" s="36">
        <v>1877</v>
      </c>
      <c r="D388" s="100"/>
      <c r="AT388" s="50"/>
    </row>
    <row r="389" spans="1:46" x14ac:dyDescent="0.2">
      <c r="A389" s="36">
        <v>1878</v>
      </c>
      <c r="D389" s="100"/>
      <c r="AT389" s="50"/>
    </row>
    <row r="390" spans="1:46" x14ac:dyDescent="0.2">
      <c r="A390" s="36">
        <v>1879</v>
      </c>
      <c r="D390" s="101">
        <v>125.7</v>
      </c>
      <c r="AT390" s="50"/>
    </row>
    <row r="391" spans="1:46" x14ac:dyDescent="0.2">
      <c r="A391" s="36">
        <v>1880</v>
      </c>
      <c r="D391" s="101">
        <v>180.9</v>
      </c>
      <c r="AT391" s="50"/>
    </row>
    <row r="392" spans="1:46" x14ac:dyDescent="0.2">
      <c r="A392" s="36">
        <v>1881</v>
      </c>
      <c r="D392" s="101">
        <v>188.2</v>
      </c>
      <c r="AT392" s="50"/>
    </row>
    <row r="393" spans="1:46" x14ac:dyDescent="0.2">
      <c r="A393" s="36">
        <v>1882</v>
      </c>
      <c r="D393" s="101">
        <v>141.4</v>
      </c>
      <c r="AT393" s="50"/>
    </row>
    <row r="394" spans="1:46" x14ac:dyDescent="0.2">
      <c r="A394" s="36">
        <v>1883</v>
      </c>
      <c r="D394" s="101">
        <v>136.1</v>
      </c>
      <c r="AT394" s="50"/>
    </row>
    <row r="395" spans="1:46" x14ac:dyDescent="0.2">
      <c r="A395" s="36">
        <v>1884</v>
      </c>
      <c r="D395" s="101">
        <v>138.69999999999999</v>
      </c>
      <c r="AT395" s="50"/>
    </row>
    <row r="396" spans="1:46" x14ac:dyDescent="0.2">
      <c r="A396" s="36">
        <v>1885</v>
      </c>
      <c r="D396" s="101">
        <v>131.30000000000001</v>
      </c>
      <c r="AT396" s="50"/>
    </row>
    <row r="397" spans="1:46" x14ac:dyDescent="0.2">
      <c r="A397" s="36">
        <v>1886</v>
      </c>
      <c r="D397" s="101">
        <v>120.2</v>
      </c>
      <c r="AT397" s="50"/>
    </row>
    <row r="398" spans="1:46" x14ac:dyDescent="0.2">
      <c r="A398" s="36">
        <v>1887</v>
      </c>
      <c r="D398" s="101">
        <v>108</v>
      </c>
      <c r="AT398" s="50"/>
    </row>
    <row r="399" spans="1:46" x14ac:dyDescent="0.2">
      <c r="A399" s="36">
        <v>1888</v>
      </c>
      <c r="D399" s="101">
        <v>121.9</v>
      </c>
      <c r="AT399" s="50"/>
    </row>
    <row r="400" spans="1:46" x14ac:dyDescent="0.2">
      <c r="A400" s="36">
        <v>1889</v>
      </c>
      <c r="D400" s="101">
        <v>149.6</v>
      </c>
      <c r="AT400" s="50"/>
    </row>
    <row r="401" spans="1:46" x14ac:dyDescent="0.2">
      <c r="A401" s="36">
        <v>1890</v>
      </c>
      <c r="D401" s="101">
        <v>159.4</v>
      </c>
      <c r="AT401" s="50"/>
    </row>
    <row r="402" spans="1:46" x14ac:dyDescent="0.2">
      <c r="A402" s="36">
        <v>1891</v>
      </c>
      <c r="D402" s="101">
        <v>208.1</v>
      </c>
      <c r="AT402" s="50"/>
    </row>
    <row r="403" spans="1:46" x14ac:dyDescent="0.2">
      <c r="A403" s="36">
        <v>1892</v>
      </c>
      <c r="D403" s="101">
        <v>174.2</v>
      </c>
      <c r="AT403" s="50"/>
    </row>
    <row r="404" spans="1:46" x14ac:dyDescent="0.2">
      <c r="A404" s="36">
        <v>1893</v>
      </c>
      <c r="D404" s="101">
        <v>123.4</v>
      </c>
      <c r="AT404" s="50"/>
    </row>
    <row r="405" spans="1:46" x14ac:dyDescent="0.2">
      <c r="A405" s="36">
        <v>1894</v>
      </c>
      <c r="D405" s="101">
        <v>110.4</v>
      </c>
      <c r="AT405" s="50"/>
    </row>
    <row r="406" spans="1:46" x14ac:dyDescent="0.2">
      <c r="A406" s="36">
        <v>1895</v>
      </c>
      <c r="D406" s="101">
        <v>116.2</v>
      </c>
      <c r="AT406" s="50"/>
    </row>
    <row r="407" spans="1:46" x14ac:dyDescent="0.2">
      <c r="A407" s="36">
        <v>1896</v>
      </c>
      <c r="D407" s="101">
        <v>111.8</v>
      </c>
      <c r="AT407" s="50"/>
    </row>
    <row r="408" spans="1:46" x14ac:dyDescent="0.2">
      <c r="A408" s="36">
        <v>1897</v>
      </c>
      <c r="D408" s="101">
        <v>119.3</v>
      </c>
      <c r="AT408" s="50"/>
    </row>
    <row r="409" spans="1:46" x14ac:dyDescent="0.2">
      <c r="A409" s="36">
        <v>1898</v>
      </c>
      <c r="D409" s="101">
        <v>142.30000000000001</v>
      </c>
      <c r="AT409" s="50"/>
    </row>
    <row r="410" spans="1:46" x14ac:dyDescent="0.2">
      <c r="A410" s="36">
        <v>1899</v>
      </c>
      <c r="D410" s="101">
        <v>139.5</v>
      </c>
      <c r="AT410" s="50"/>
    </row>
    <row r="411" spans="1:46" x14ac:dyDescent="0.2">
      <c r="A411" s="36">
        <v>1900</v>
      </c>
      <c r="D411" s="101">
        <v>133.1</v>
      </c>
      <c r="AT411" s="50"/>
    </row>
    <row r="412" spans="1:46" x14ac:dyDescent="0.2">
      <c r="A412" s="36">
        <v>1901</v>
      </c>
      <c r="D412" s="101">
        <v>134</v>
      </c>
      <c r="AT412" s="50"/>
    </row>
    <row r="413" spans="1:46" x14ac:dyDescent="0.2">
      <c r="A413" s="36">
        <v>1902</v>
      </c>
      <c r="D413" s="101">
        <v>139.4</v>
      </c>
      <c r="AT413" s="50"/>
    </row>
    <row r="414" spans="1:46" x14ac:dyDescent="0.2">
      <c r="A414" s="36">
        <v>1903</v>
      </c>
      <c r="D414" s="101">
        <v>125.1</v>
      </c>
      <c r="AT414" s="50"/>
    </row>
    <row r="415" spans="1:46" x14ac:dyDescent="0.2">
      <c r="A415" s="36">
        <v>1904</v>
      </c>
      <c r="D415" s="101">
        <v>131</v>
      </c>
    </row>
    <row r="416" spans="1:46" x14ac:dyDescent="0.2">
      <c r="A416" s="36">
        <v>1905</v>
      </c>
      <c r="D416" s="101">
        <v>142.1</v>
      </c>
    </row>
    <row r="417" spans="1:46" x14ac:dyDescent="0.2">
      <c r="A417" s="36">
        <v>1906</v>
      </c>
      <c r="D417" s="101">
        <v>150.9</v>
      </c>
    </row>
    <row r="418" spans="1:46" x14ac:dyDescent="0.2">
      <c r="A418" s="36">
        <v>1907</v>
      </c>
      <c r="D418" s="101">
        <v>186.2</v>
      </c>
      <c r="AT418" s="50"/>
    </row>
    <row r="419" spans="1:46" x14ac:dyDescent="0.2">
      <c r="A419" s="36">
        <v>1908</v>
      </c>
      <c r="D419" s="101">
        <v>177</v>
      </c>
      <c r="AT419" s="50"/>
    </row>
    <row r="420" spans="1:46" x14ac:dyDescent="0.2">
      <c r="A420" s="36">
        <v>1909</v>
      </c>
      <c r="D420" s="101">
        <v>171.8</v>
      </c>
      <c r="AT420" s="50"/>
    </row>
    <row r="421" spans="1:46" x14ac:dyDescent="0.2">
      <c r="A421" s="36">
        <v>1910</v>
      </c>
      <c r="D421" s="101">
        <v>150</v>
      </c>
      <c r="AT421" s="50"/>
    </row>
    <row r="422" spans="1:46" x14ac:dyDescent="0.2">
      <c r="A422" s="36">
        <v>1911</v>
      </c>
      <c r="D422" s="101">
        <v>162</v>
      </c>
      <c r="AT422" s="50"/>
    </row>
    <row r="423" spans="1:46" x14ac:dyDescent="0.2">
      <c r="A423" s="36">
        <v>1912</v>
      </c>
      <c r="D423" s="101">
        <v>179.6</v>
      </c>
      <c r="AT423" s="50"/>
    </row>
    <row r="424" spans="1:46" x14ac:dyDescent="0.2">
      <c r="A424" s="36">
        <v>1913</v>
      </c>
      <c r="D424" s="101">
        <v>161.5</v>
      </c>
      <c r="AT424" s="50"/>
    </row>
    <row r="425" spans="1:46" x14ac:dyDescent="0.2">
      <c r="A425" s="36">
        <v>1914</v>
      </c>
      <c r="AT425" s="50"/>
    </row>
    <row r="426" spans="1:46" x14ac:dyDescent="0.2">
      <c r="AT426" s="50"/>
    </row>
    <row r="427" spans="1:46" x14ac:dyDescent="0.2">
      <c r="AT427" s="50"/>
    </row>
    <row r="428" spans="1:46" x14ac:dyDescent="0.2">
      <c r="AT428" s="50"/>
    </row>
    <row r="429" spans="1:46" x14ac:dyDescent="0.2">
      <c r="AT429" s="50"/>
    </row>
    <row r="430" spans="1:46" x14ac:dyDescent="0.2">
      <c r="AT430" s="50"/>
    </row>
    <row r="431" spans="1:46" x14ac:dyDescent="0.2">
      <c r="AT431" s="50"/>
    </row>
    <row r="432" spans="1:46" x14ac:dyDescent="0.2">
      <c r="AT432" s="50"/>
    </row>
    <row r="433" spans="46:46" x14ac:dyDescent="0.2">
      <c r="AT433" s="50"/>
    </row>
    <row r="434" spans="46:46" x14ac:dyDescent="0.2">
      <c r="AT434" s="50"/>
    </row>
    <row r="435" spans="46:46" x14ac:dyDescent="0.2">
      <c r="AT435" s="50"/>
    </row>
    <row r="436" spans="46:46" x14ac:dyDescent="0.2">
      <c r="AT436" s="50"/>
    </row>
    <row r="437" spans="46:46" x14ac:dyDescent="0.2">
      <c r="AT437" s="50"/>
    </row>
    <row r="438" spans="46:46" x14ac:dyDescent="0.2">
      <c r="AT438" s="50"/>
    </row>
    <row r="439" spans="46:46" x14ac:dyDescent="0.2">
      <c r="AT439" s="50"/>
    </row>
    <row r="440" spans="46:46" x14ac:dyDescent="0.2">
      <c r="AT440" s="50"/>
    </row>
    <row r="441" spans="46:46" x14ac:dyDescent="0.2">
      <c r="AT441" s="50"/>
    </row>
    <row r="442" spans="46:46" x14ac:dyDescent="0.2">
      <c r="AT442" s="50"/>
    </row>
    <row r="443" spans="46:46" x14ac:dyDescent="0.2">
      <c r="AT443" s="50"/>
    </row>
    <row r="444" spans="46:46" x14ac:dyDescent="0.2">
      <c r="AT444" s="50"/>
    </row>
    <row r="445" spans="46:46" x14ac:dyDescent="0.2">
      <c r="AT445" s="50"/>
    </row>
    <row r="446" spans="46:46" x14ac:dyDescent="0.2">
      <c r="AT446" s="50"/>
    </row>
    <row r="447" spans="46:46" x14ac:dyDescent="0.2">
      <c r="AT447" s="50"/>
    </row>
    <row r="448" spans="46:46" x14ac:dyDescent="0.2">
      <c r="AT448" s="50"/>
    </row>
    <row r="449" spans="46:46" x14ac:dyDescent="0.2">
      <c r="AT449" s="50"/>
    </row>
    <row r="450" spans="46:46" x14ac:dyDescent="0.2">
      <c r="AT450" s="50"/>
    </row>
    <row r="451" spans="46:46" x14ac:dyDescent="0.2">
      <c r="AT451" s="50"/>
    </row>
    <row r="452" spans="46:46" x14ac:dyDescent="0.2">
      <c r="AT452" s="50"/>
    </row>
    <row r="453" spans="46:46" x14ac:dyDescent="0.2">
      <c r="AT453" s="50"/>
    </row>
    <row r="454" spans="46:46" x14ac:dyDescent="0.2">
      <c r="AT454" s="50"/>
    </row>
    <row r="455" spans="46:46" x14ac:dyDescent="0.2">
      <c r="AT455" s="50"/>
    </row>
    <row r="456" spans="46:46" x14ac:dyDescent="0.2">
      <c r="AT456" s="50"/>
    </row>
    <row r="457" spans="46:46" x14ac:dyDescent="0.2">
      <c r="AT457" s="50"/>
    </row>
    <row r="458" spans="46:46" x14ac:dyDescent="0.2">
      <c r="AT458" s="50"/>
    </row>
    <row r="459" spans="46:46" x14ac:dyDescent="0.2">
      <c r="AT459" s="5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5" workbookViewId="0">
      <selection activeCell="B17" sqref="B17"/>
    </sheetView>
  </sheetViews>
  <sheetFormatPr defaultRowHeight="12.75" x14ac:dyDescent="0.2"/>
  <sheetData>
    <row r="1" spans="1:6" s="1" customFormat="1" x14ac:dyDescent="0.2">
      <c r="A1" s="1" t="s">
        <v>64</v>
      </c>
      <c r="B1" s="1" t="s">
        <v>65</v>
      </c>
      <c r="C1" s="1" t="s">
        <v>66</v>
      </c>
      <c r="D1" s="1" t="s">
        <v>67</v>
      </c>
      <c r="E1" s="1" t="s">
        <v>83</v>
      </c>
      <c r="F1" s="1" t="s">
        <v>256</v>
      </c>
    </row>
    <row r="2" spans="1:6" x14ac:dyDescent="0.2">
      <c r="A2" t="s">
        <v>56</v>
      </c>
      <c r="B2" t="s">
        <v>55</v>
      </c>
    </row>
    <row r="3" spans="1:6" x14ac:dyDescent="0.2">
      <c r="A3" t="s">
        <v>31</v>
      </c>
      <c r="B3" t="s">
        <v>9</v>
      </c>
      <c r="C3" t="s">
        <v>123</v>
      </c>
      <c r="D3" t="s">
        <v>122</v>
      </c>
      <c r="E3" t="s">
        <v>31</v>
      </c>
      <c r="F3" t="s">
        <v>261</v>
      </c>
    </row>
    <row r="4" spans="1:6" x14ac:dyDescent="0.2">
      <c r="A4" t="s">
        <v>93</v>
      </c>
      <c r="C4" t="s">
        <v>90</v>
      </c>
      <c r="D4" t="s">
        <v>91</v>
      </c>
      <c r="E4" t="s">
        <v>92</v>
      </c>
    </row>
    <row r="5" spans="1:6" x14ac:dyDescent="0.2">
      <c r="A5" t="s">
        <v>28</v>
      </c>
      <c r="B5" t="s">
        <v>6</v>
      </c>
      <c r="C5" t="s">
        <v>107</v>
      </c>
      <c r="D5" t="s">
        <v>106</v>
      </c>
      <c r="E5" t="s">
        <v>6</v>
      </c>
    </row>
    <row r="6" spans="1:6" x14ac:dyDescent="0.2">
      <c r="A6" t="s">
        <v>124</v>
      </c>
      <c r="C6" t="s">
        <v>125</v>
      </c>
      <c r="D6" t="s">
        <v>126</v>
      </c>
      <c r="E6" t="s">
        <v>127</v>
      </c>
    </row>
    <row r="7" spans="1:6" x14ac:dyDescent="0.2">
      <c r="A7" t="s">
        <v>46</v>
      </c>
      <c r="B7" t="s">
        <v>21</v>
      </c>
    </row>
    <row r="8" spans="1:6" x14ac:dyDescent="0.2">
      <c r="A8" t="s">
        <v>43</v>
      </c>
      <c r="B8" t="s">
        <v>18</v>
      </c>
      <c r="C8" t="s">
        <v>168</v>
      </c>
      <c r="D8" t="s">
        <v>169</v>
      </c>
      <c r="E8" t="s">
        <v>170</v>
      </c>
    </row>
    <row r="9" spans="1:6" x14ac:dyDescent="0.2">
      <c r="A9" t="s">
        <v>58</v>
      </c>
      <c r="B9" t="s">
        <v>57</v>
      </c>
    </row>
    <row r="10" spans="1:6" x14ac:dyDescent="0.2">
      <c r="A10" t="s">
        <v>27</v>
      </c>
      <c r="B10" t="s">
        <v>5</v>
      </c>
      <c r="C10" t="s">
        <v>87</v>
      </c>
      <c r="D10" t="s">
        <v>88</v>
      </c>
      <c r="E10" t="s">
        <v>89</v>
      </c>
    </row>
    <row r="11" spans="1:6" x14ac:dyDescent="0.2">
      <c r="A11" t="s">
        <v>114</v>
      </c>
      <c r="C11" t="s">
        <v>115</v>
      </c>
      <c r="D11" t="s">
        <v>116</v>
      </c>
      <c r="E11" t="s">
        <v>117</v>
      </c>
    </row>
    <row r="12" spans="1:6" x14ac:dyDescent="0.2">
      <c r="A12" t="s">
        <v>178</v>
      </c>
      <c r="C12" t="s">
        <v>179</v>
      </c>
      <c r="D12" t="s">
        <v>180</v>
      </c>
      <c r="E12" t="s">
        <v>181</v>
      </c>
    </row>
    <row r="13" spans="1:6" x14ac:dyDescent="0.2">
      <c r="A13" t="s">
        <v>25</v>
      </c>
      <c r="B13" t="s">
        <v>2</v>
      </c>
      <c r="C13" t="s">
        <v>70</v>
      </c>
      <c r="D13" t="s">
        <v>71</v>
      </c>
      <c r="E13" t="s">
        <v>85</v>
      </c>
      <c r="F13" s="2" t="s">
        <v>255</v>
      </c>
    </row>
    <row r="14" spans="1:6" x14ac:dyDescent="0.2">
      <c r="A14" t="s">
        <v>98</v>
      </c>
      <c r="C14" t="s">
        <v>99</v>
      </c>
      <c r="D14" t="s">
        <v>100</v>
      </c>
      <c r="E14" t="s">
        <v>101</v>
      </c>
    </row>
    <row r="15" spans="1:6" x14ac:dyDescent="0.2">
      <c r="A15" t="s">
        <v>119</v>
      </c>
      <c r="C15" t="s">
        <v>118</v>
      </c>
      <c r="D15" t="s">
        <v>120</v>
      </c>
      <c r="E15" t="s">
        <v>121</v>
      </c>
    </row>
    <row r="16" spans="1:6" x14ac:dyDescent="0.2">
      <c r="A16" t="s">
        <v>45</v>
      </c>
      <c r="B16" t="s">
        <v>20</v>
      </c>
      <c r="C16" t="s">
        <v>182</v>
      </c>
      <c r="D16" t="s">
        <v>183</v>
      </c>
      <c r="E16" t="s">
        <v>184</v>
      </c>
      <c r="F16" s="2" t="s">
        <v>260</v>
      </c>
    </row>
    <row r="17" spans="1:6" x14ac:dyDescent="0.2">
      <c r="A17" t="s">
        <v>26</v>
      </c>
      <c r="B17" t="s">
        <v>3</v>
      </c>
      <c r="C17" t="s">
        <v>72</v>
      </c>
      <c r="D17" t="s">
        <v>73</v>
      </c>
      <c r="E17" t="s">
        <v>86</v>
      </c>
      <c r="F17" s="2" t="s">
        <v>258</v>
      </c>
    </row>
    <row r="18" spans="1:6" x14ac:dyDescent="0.2">
      <c r="A18" t="s">
        <v>94</v>
      </c>
      <c r="C18" t="s">
        <v>95</v>
      </c>
      <c r="D18" t="s">
        <v>96</v>
      </c>
      <c r="E18" t="s">
        <v>97</v>
      </c>
    </row>
    <row r="19" spans="1:6" x14ac:dyDescent="0.2">
      <c r="A19" t="s">
        <v>128</v>
      </c>
      <c r="C19" t="s">
        <v>129</v>
      </c>
      <c r="D19" t="s">
        <v>130</v>
      </c>
      <c r="E19" t="s">
        <v>131</v>
      </c>
    </row>
    <row r="20" spans="1:6" x14ac:dyDescent="0.2">
      <c r="A20" s="2" t="s">
        <v>270</v>
      </c>
      <c r="B20" s="2" t="s">
        <v>271</v>
      </c>
      <c r="F20" s="2" t="s">
        <v>272</v>
      </c>
    </row>
    <row r="21" spans="1:6" x14ac:dyDescent="0.2">
      <c r="A21" t="s">
        <v>74</v>
      </c>
      <c r="B21" t="s">
        <v>75</v>
      </c>
      <c r="C21" t="s">
        <v>76</v>
      </c>
      <c r="D21" t="s">
        <v>77</v>
      </c>
    </row>
    <row r="22" spans="1:6" x14ac:dyDescent="0.2">
      <c r="A22" t="s">
        <v>47</v>
      </c>
      <c r="B22" t="s">
        <v>22</v>
      </c>
    </row>
    <row r="23" spans="1:6" x14ac:dyDescent="0.2">
      <c r="A23" t="s">
        <v>29</v>
      </c>
      <c r="B23" t="s">
        <v>7</v>
      </c>
      <c r="C23" t="s">
        <v>108</v>
      </c>
      <c r="D23" t="s">
        <v>109</v>
      </c>
      <c r="E23" t="s">
        <v>110</v>
      </c>
    </row>
    <row r="24" spans="1:6" x14ac:dyDescent="0.2">
      <c r="A24" t="s">
        <v>35</v>
      </c>
      <c r="B24" t="s">
        <v>12</v>
      </c>
      <c r="C24" t="s">
        <v>145</v>
      </c>
      <c r="D24" t="s">
        <v>146</v>
      </c>
      <c r="E24" t="s">
        <v>147</v>
      </c>
    </row>
    <row r="25" spans="1:6" x14ac:dyDescent="0.2">
      <c r="A25" t="s">
        <v>34</v>
      </c>
      <c r="B25" t="s">
        <v>11</v>
      </c>
      <c r="C25" t="s">
        <v>139</v>
      </c>
      <c r="D25" t="s">
        <v>140</v>
      </c>
      <c r="E25" t="s">
        <v>141</v>
      </c>
    </row>
    <row r="26" spans="1:6" x14ac:dyDescent="0.2">
      <c r="A26" t="s">
        <v>185</v>
      </c>
      <c r="C26" t="s">
        <v>186</v>
      </c>
      <c r="D26" t="s">
        <v>187</v>
      </c>
      <c r="E26" t="s">
        <v>188</v>
      </c>
    </row>
    <row r="27" spans="1:6" x14ac:dyDescent="0.2">
      <c r="A27" t="s">
        <v>78</v>
      </c>
      <c r="B27" t="s">
        <v>79</v>
      </c>
      <c r="C27" t="s">
        <v>80</v>
      </c>
      <c r="D27" t="s">
        <v>81</v>
      </c>
    </row>
    <row r="28" spans="1:6" x14ac:dyDescent="0.2">
      <c r="A28" t="s">
        <v>30</v>
      </c>
      <c r="B28" t="s">
        <v>8</v>
      </c>
      <c r="C28" t="s">
        <v>112</v>
      </c>
      <c r="D28" t="s">
        <v>113</v>
      </c>
      <c r="E28" t="s">
        <v>111</v>
      </c>
    </row>
    <row r="29" spans="1:6" x14ac:dyDescent="0.2">
      <c r="A29" t="s">
        <v>102</v>
      </c>
      <c r="C29" t="s">
        <v>103</v>
      </c>
      <c r="D29" t="s">
        <v>104</v>
      </c>
      <c r="E29" t="s">
        <v>105</v>
      </c>
    </row>
    <row r="30" spans="1:6" x14ac:dyDescent="0.2">
      <c r="A30" t="s">
        <v>37</v>
      </c>
      <c r="B30" t="s">
        <v>14</v>
      </c>
      <c r="C30" t="s">
        <v>151</v>
      </c>
      <c r="D30" t="s">
        <v>152</v>
      </c>
      <c r="E30" t="s">
        <v>153</v>
      </c>
    </row>
    <row r="31" spans="1:6" x14ac:dyDescent="0.2">
      <c r="A31" t="s">
        <v>174</v>
      </c>
      <c r="C31" t="s">
        <v>175</v>
      </c>
      <c r="D31" t="s">
        <v>176</v>
      </c>
      <c r="E31" t="s">
        <v>177</v>
      </c>
    </row>
    <row r="32" spans="1:6" x14ac:dyDescent="0.2">
      <c r="A32" t="s">
        <v>54</v>
      </c>
      <c r="B32" t="s">
        <v>53</v>
      </c>
    </row>
    <row r="33" spans="1:6" x14ac:dyDescent="0.2">
      <c r="A33" t="s">
        <v>39</v>
      </c>
      <c r="B33" t="s">
        <v>16</v>
      </c>
    </row>
    <row r="34" spans="1:6" x14ac:dyDescent="0.2">
      <c r="A34" t="s">
        <v>44</v>
      </c>
      <c r="B34" t="s">
        <v>19</v>
      </c>
      <c r="C34" t="s">
        <v>171</v>
      </c>
      <c r="D34" t="s">
        <v>172</v>
      </c>
      <c r="E34" t="s">
        <v>173</v>
      </c>
    </row>
    <row r="35" spans="1:6" x14ac:dyDescent="0.2">
      <c r="A35" t="s">
        <v>24</v>
      </c>
      <c r="B35" t="s">
        <v>1</v>
      </c>
      <c r="C35" t="s">
        <v>68</v>
      </c>
      <c r="D35" t="s">
        <v>69</v>
      </c>
      <c r="E35" t="s">
        <v>84</v>
      </c>
      <c r="F35" s="2" t="s">
        <v>257</v>
      </c>
    </row>
    <row r="36" spans="1:6" x14ac:dyDescent="0.2">
      <c r="A36" t="s">
        <v>189</v>
      </c>
      <c r="C36" t="s">
        <v>190</v>
      </c>
      <c r="D36" t="s">
        <v>191</v>
      </c>
      <c r="E36" t="s">
        <v>192</v>
      </c>
    </row>
    <row r="37" spans="1:6" x14ac:dyDescent="0.2">
      <c r="A37" t="s">
        <v>158</v>
      </c>
      <c r="C37" t="s">
        <v>136</v>
      </c>
      <c r="D37" t="s">
        <v>137</v>
      </c>
      <c r="E37" t="s">
        <v>138</v>
      </c>
    </row>
    <row r="38" spans="1:6" x14ac:dyDescent="0.2">
      <c r="A38" t="s">
        <v>33</v>
      </c>
      <c r="B38" t="s">
        <v>10</v>
      </c>
      <c r="C38" t="s">
        <v>159</v>
      </c>
      <c r="D38" t="s">
        <v>160</v>
      </c>
      <c r="E38" t="s">
        <v>161</v>
      </c>
    </row>
    <row r="39" spans="1:6" x14ac:dyDescent="0.2">
      <c r="A39" t="s">
        <v>38</v>
      </c>
      <c r="B39" t="s">
        <v>15</v>
      </c>
      <c r="C39" t="s">
        <v>142</v>
      </c>
      <c r="D39" t="s">
        <v>143</v>
      </c>
      <c r="E39" t="s">
        <v>144</v>
      </c>
    </row>
    <row r="40" spans="1:6" x14ac:dyDescent="0.2">
      <c r="A40" t="s">
        <v>193</v>
      </c>
      <c r="C40" t="s">
        <v>194</v>
      </c>
      <c r="D40" t="s">
        <v>195</v>
      </c>
      <c r="E40" t="s">
        <v>196</v>
      </c>
    </row>
    <row r="41" spans="1:6" x14ac:dyDescent="0.2">
      <c r="A41" t="s">
        <v>132</v>
      </c>
      <c r="C41" t="s">
        <v>133</v>
      </c>
      <c r="D41" t="s">
        <v>134</v>
      </c>
      <c r="E41" t="s">
        <v>135</v>
      </c>
    </row>
    <row r="42" spans="1:6" x14ac:dyDescent="0.2">
      <c r="A42" t="s">
        <v>41</v>
      </c>
      <c r="B42" t="s">
        <v>17</v>
      </c>
      <c r="C42" t="s">
        <v>197</v>
      </c>
      <c r="D42" t="s">
        <v>198</v>
      </c>
      <c r="E42" t="s">
        <v>199</v>
      </c>
    </row>
    <row r="43" spans="1:6" x14ac:dyDescent="0.2">
      <c r="A43" t="s">
        <v>42</v>
      </c>
      <c r="B43" t="s">
        <v>52</v>
      </c>
      <c r="C43" t="s">
        <v>165</v>
      </c>
      <c r="D43" t="s">
        <v>166</v>
      </c>
      <c r="E43" t="s">
        <v>167</v>
      </c>
    </row>
    <row r="44" spans="1:6" x14ac:dyDescent="0.2">
      <c r="A44" t="s">
        <v>0</v>
      </c>
      <c r="B44" t="s">
        <v>4</v>
      </c>
      <c r="C44" t="s">
        <v>62</v>
      </c>
      <c r="D44" t="s">
        <v>63</v>
      </c>
      <c r="E44" t="s">
        <v>82</v>
      </c>
      <c r="F44" s="2" t="s">
        <v>259</v>
      </c>
    </row>
    <row r="45" spans="1:6" x14ac:dyDescent="0.2">
      <c r="A45" t="s">
        <v>154</v>
      </c>
      <c r="C45" t="s">
        <v>148</v>
      </c>
      <c r="D45" t="s">
        <v>149</v>
      </c>
      <c r="E45" t="s">
        <v>150</v>
      </c>
    </row>
    <row r="46" spans="1:6" x14ac:dyDescent="0.2">
      <c r="A46" t="s">
        <v>36</v>
      </c>
      <c r="B46" t="s">
        <v>13</v>
      </c>
      <c r="C46" t="s">
        <v>155</v>
      </c>
      <c r="D46" t="s">
        <v>156</v>
      </c>
      <c r="E46" t="s">
        <v>157</v>
      </c>
    </row>
    <row r="47" spans="1:6" x14ac:dyDescent="0.2">
      <c r="A47" t="s">
        <v>40</v>
      </c>
      <c r="B47" t="s">
        <v>51</v>
      </c>
      <c r="C47" t="s">
        <v>162</v>
      </c>
      <c r="D47" t="s">
        <v>163</v>
      </c>
      <c r="E47" t="s">
        <v>164</v>
      </c>
    </row>
    <row r="48" spans="1:6" x14ac:dyDescent="0.2">
      <c r="A48" t="s">
        <v>49</v>
      </c>
      <c r="B48" t="s">
        <v>23</v>
      </c>
    </row>
    <row r="49" spans="1:2" x14ac:dyDescent="0.2">
      <c r="A49" t="s">
        <v>32</v>
      </c>
      <c r="B49" t="s">
        <v>50</v>
      </c>
    </row>
    <row r="50" spans="1:2" x14ac:dyDescent="0.2">
      <c r="A50" t="s">
        <v>48</v>
      </c>
      <c r="B50" t="s">
        <v>59</v>
      </c>
    </row>
    <row r="51" spans="1:2" x14ac:dyDescent="0.2">
      <c r="B51" t="s">
        <v>60</v>
      </c>
    </row>
    <row r="52" spans="1:2" x14ac:dyDescent="0.2">
      <c r="B52" t="s">
        <v>61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A10" sqref="A10"/>
    </sheetView>
  </sheetViews>
  <sheetFormatPr defaultRowHeight="12.75" x14ac:dyDescent="0.2"/>
  <cols>
    <col min="2" max="2" width="21.5703125" customWidth="1"/>
  </cols>
  <sheetData>
    <row r="2" spans="1:12" x14ac:dyDescent="0.2">
      <c r="A2" s="8">
        <v>39297</v>
      </c>
      <c r="B2" s="2" t="s">
        <v>211</v>
      </c>
      <c r="C2" s="2" t="s">
        <v>207</v>
      </c>
    </row>
    <row r="3" spans="1:12" x14ac:dyDescent="0.2">
      <c r="C3" s="2" t="s">
        <v>208</v>
      </c>
    </row>
    <row r="4" spans="1:12" x14ac:dyDescent="0.2">
      <c r="B4" s="2" t="s">
        <v>215</v>
      </c>
      <c r="C4" s="2" t="s">
        <v>213</v>
      </c>
    </row>
    <row r="5" spans="1:12" x14ac:dyDescent="0.2">
      <c r="B5" s="2" t="s">
        <v>212</v>
      </c>
      <c r="C5" s="2" t="s">
        <v>216</v>
      </c>
    </row>
    <row r="6" spans="1:12" x14ac:dyDescent="0.2">
      <c r="B6" s="2" t="s">
        <v>214</v>
      </c>
      <c r="C6" s="2" t="s">
        <v>209</v>
      </c>
    </row>
    <row r="7" spans="1:12" x14ac:dyDescent="0.2">
      <c r="C7" s="2" t="s">
        <v>210</v>
      </c>
    </row>
    <row r="8" spans="1:12" x14ac:dyDescent="0.2">
      <c r="B8" s="2" t="s">
        <v>217</v>
      </c>
      <c r="C8" s="2" t="s">
        <v>218</v>
      </c>
    </row>
    <row r="11" spans="1:12" x14ac:dyDescent="0.2">
      <c r="A11" s="9" t="s">
        <v>309</v>
      </c>
      <c r="C11" s="2" t="s">
        <v>283</v>
      </c>
      <c r="F11" s="2" t="s">
        <v>289</v>
      </c>
      <c r="G11" s="2" t="s">
        <v>288</v>
      </c>
    </row>
    <row r="12" spans="1:12" x14ac:dyDescent="0.2">
      <c r="B12" s="1" t="s">
        <v>284</v>
      </c>
      <c r="C12" s="2" t="s">
        <v>285</v>
      </c>
      <c r="L12" s="2" t="s">
        <v>306</v>
      </c>
    </row>
    <row r="13" spans="1:12" x14ac:dyDescent="0.2">
      <c r="L13" s="2" t="s">
        <v>307</v>
      </c>
    </row>
    <row r="14" spans="1:12" x14ac:dyDescent="0.2">
      <c r="L14" s="2" t="s">
        <v>308</v>
      </c>
    </row>
    <row r="15" spans="1:12" x14ac:dyDescent="0.2">
      <c r="B15" s="1" t="s">
        <v>286</v>
      </c>
    </row>
    <row r="16" spans="1:12" x14ac:dyDescent="0.2">
      <c r="B16" s="2" t="s">
        <v>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0"/>
  <sheetViews>
    <sheetView tabSelected="1" workbookViewId="0">
      <selection activeCell="J14" sqref="J14"/>
    </sheetView>
  </sheetViews>
  <sheetFormatPr defaultRowHeight="12.75" x14ac:dyDescent="0.2"/>
  <cols>
    <col min="1" max="10" width="9.140625" style="14"/>
    <col min="11" max="14" width="9.140625" style="30"/>
    <col min="15" max="16384" width="9.140625" style="14"/>
  </cols>
  <sheetData>
    <row r="1" spans="1:14" x14ac:dyDescent="0.2">
      <c r="A1" s="12" t="s">
        <v>334</v>
      </c>
      <c r="B1" s="13"/>
      <c r="C1" s="13"/>
      <c r="F1" s="12" t="s">
        <v>343</v>
      </c>
      <c r="G1" s="13"/>
      <c r="H1" s="13"/>
      <c r="K1" s="24" t="s">
        <v>354</v>
      </c>
      <c r="L1" s="25"/>
      <c r="M1" s="25"/>
      <c r="N1" s="26"/>
    </row>
    <row r="2" spans="1:14" x14ac:dyDescent="0.2">
      <c r="A2" s="15"/>
      <c r="B2" s="16"/>
      <c r="C2" s="16"/>
      <c r="F2" s="15"/>
      <c r="G2" s="16"/>
      <c r="H2" s="16"/>
      <c r="K2" s="24"/>
      <c r="L2" s="25"/>
      <c r="M2" s="25"/>
      <c r="N2" s="26"/>
    </row>
    <row r="3" spans="1:14" x14ac:dyDescent="0.2">
      <c r="A3" s="15" t="s">
        <v>335</v>
      </c>
      <c r="B3" s="16"/>
      <c r="C3" s="16"/>
      <c r="F3" s="15" t="s">
        <v>344</v>
      </c>
      <c r="G3" s="16"/>
      <c r="H3" s="16"/>
      <c r="K3" s="27" t="s">
        <v>355</v>
      </c>
      <c r="L3" s="25"/>
      <c r="M3" s="25"/>
      <c r="N3" s="26"/>
    </row>
    <row r="4" spans="1:14" x14ac:dyDescent="0.2">
      <c r="A4" s="17" t="s">
        <v>336</v>
      </c>
      <c r="B4" s="16"/>
      <c r="C4" s="16"/>
      <c r="F4" s="23" t="s">
        <v>345</v>
      </c>
      <c r="G4" s="16"/>
      <c r="H4" s="16"/>
      <c r="K4" s="17" t="s">
        <v>356</v>
      </c>
      <c r="L4" s="25"/>
      <c r="M4" s="25"/>
      <c r="N4" s="26"/>
    </row>
    <row r="5" spans="1:14" x14ac:dyDescent="0.2">
      <c r="A5" s="13"/>
      <c r="B5" s="13"/>
      <c r="C5" s="13" t="s">
        <v>228</v>
      </c>
      <c r="F5" s="13"/>
      <c r="G5" s="13"/>
      <c r="H5" s="13" t="s">
        <v>228</v>
      </c>
      <c r="K5" s="27"/>
      <c r="L5" s="25"/>
      <c r="M5" s="25"/>
      <c r="N5" s="26"/>
    </row>
    <row r="6" spans="1:14" x14ac:dyDescent="0.2">
      <c r="A6" s="18" t="s">
        <v>337</v>
      </c>
      <c r="B6" s="13" t="s">
        <v>338</v>
      </c>
      <c r="C6" s="13" t="s">
        <v>238</v>
      </c>
      <c r="D6" s="13" t="s">
        <v>339</v>
      </c>
      <c r="F6" s="18" t="s">
        <v>337</v>
      </c>
      <c r="G6" s="13" t="s">
        <v>338</v>
      </c>
      <c r="H6" s="13" t="s">
        <v>238</v>
      </c>
      <c r="I6" s="13" t="s">
        <v>339</v>
      </c>
      <c r="K6" s="24" t="s">
        <v>337</v>
      </c>
      <c r="L6" s="28" t="s">
        <v>338</v>
      </c>
      <c r="M6" s="28"/>
      <c r="N6" s="29" t="s">
        <v>339</v>
      </c>
    </row>
    <row r="7" spans="1:14" x14ac:dyDescent="0.2">
      <c r="A7" s="15">
        <v>1462</v>
      </c>
      <c r="B7" s="10">
        <v>9.8030184273709478E-2</v>
      </c>
      <c r="C7" s="10">
        <f>B7*2918.16</f>
        <v>286.06776254016802</v>
      </c>
      <c r="D7" s="10">
        <v>6.69</v>
      </c>
      <c r="F7" s="15">
        <v>1769</v>
      </c>
      <c r="G7" s="21">
        <v>0.29955970571534035</v>
      </c>
      <c r="H7" s="21">
        <f t="shared" ref="H7:H38" si="0">G7*2918.16</f>
        <v>874.16315083027757</v>
      </c>
      <c r="I7" s="20">
        <v>184</v>
      </c>
      <c r="K7" s="30">
        <v>1544</v>
      </c>
      <c r="L7" s="10">
        <v>0.43287158599999997</v>
      </c>
      <c r="M7" s="10">
        <f t="shared" ref="M7:M42" si="1">L7*2325</f>
        <v>1006.42643745</v>
      </c>
      <c r="N7" s="10">
        <v>2.2599999999999998</v>
      </c>
    </row>
    <row r="8" spans="1:14" x14ac:dyDescent="0.2">
      <c r="A8" s="15">
        <v>1463</v>
      </c>
      <c r="B8" s="11"/>
      <c r="C8" s="11"/>
      <c r="D8" s="10" t="s">
        <v>277</v>
      </c>
      <c r="F8" s="15">
        <v>1770</v>
      </c>
      <c r="G8" s="21">
        <v>0.32886445953531929</v>
      </c>
      <c r="H8" s="21">
        <f t="shared" si="0"/>
        <v>959.67911123758734</v>
      </c>
      <c r="I8" s="20">
        <v>202</v>
      </c>
      <c r="K8" s="14">
        <v>1545</v>
      </c>
      <c r="L8" s="10">
        <v>0.54970860700000002</v>
      </c>
      <c r="M8" s="10">
        <f t="shared" si="1"/>
        <v>1278.0725112750001</v>
      </c>
      <c r="N8" s="10">
        <v>2.87</v>
      </c>
    </row>
    <row r="9" spans="1:14" x14ac:dyDescent="0.2">
      <c r="A9" s="15">
        <v>1464</v>
      </c>
      <c r="B9" s="10">
        <v>0.10257268907563025</v>
      </c>
      <c r="C9" s="10">
        <f t="shared" ref="C9:C14" si="2">B9*2918.16</f>
        <v>299.32351835294116</v>
      </c>
      <c r="D9" s="10">
        <v>7</v>
      </c>
      <c r="E9" s="19"/>
      <c r="F9" s="15">
        <v>1771</v>
      </c>
      <c r="G9" s="22">
        <v>0.45422368420967368</v>
      </c>
      <c r="H9" s="21">
        <f t="shared" si="0"/>
        <v>1325.4973863133014</v>
      </c>
      <c r="I9" s="20">
        <v>279</v>
      </c>
      <c r="K9" s="30">
        <v>1546</v>
      </c>
      <c r="L9" s="10">
        <v>0.54970860700000002</v>
      </c>
      <c r="M9" s="10">
        <f t="shared" si="1"/>
        <v>1278.0725112750001</v>
      </c>
      <c r="N9" s="10">
        <v>2.87</v>
      </c>
    </row>
    <row r="10" spans="1:14" x14ac:dyDescent="0.2">
      <c r="A10" s="15">
        <v>1465</v>
      </c>
      <c r="B10" s="10">
        <v>0.1208892406962785</v>
      </c>
      <c r="C10" s="10">
        <f t="shared" si="2"/>
        <v>352.77414663025206</v>
      </c>
      <c r="D10" s="10">
        <v>8.25</v>
      </c>
      <c r="E10" s="19"/>
      <c r="F10" s="15">
        <v>1772</v>
      </c>
      <c r="G10" s="22">
        <v>0.48841256366631575</v>
      </c>
      <c r="H10" s="21">
        <f t="shared" si="0"/>
        <v>1425.2660067884958</v>
      </c>
      <c r="I10" s="20">
        <v>300</v>
      </c>
      <c r="K10" s="14">
        <v>1547</v>
      </c>
      <c r="L10" s="10">
        <v>0.40414117099999997</v>
      </c>
      <c r="M10" s="10">
        <f t="shared" si="1"/>
        <v>939.62822257499988</v>
      </c>
      <c r="N10" s="10">
        <v>2.11</v>
      </c>
    </row>
    <row r="11" spans="1:14" x14ac:dyDescent="0.2">
      <c r="A11" s="15">
        <v>1466</v>
      </c>
      <c r="B11" s="10">
        <v>0.10390527116275081</v>
      </c>
      <c r="C11" s="10">
        <f t="shared" si="2"/>
        <v>303.2122060962929</v>
      </c>
      <c r="D11" s="10">
        <v>8.17</v>
      </c>
      <c r="E11" s="19"/>
      <c r="F11" s="15">
        <v>1773</v>
      </c>
      <c r="G11" s="21">
        <v>0.38910200905416492</v>
      </c>
      <c r="H11" s="21">
        <f t="shared" si="0"/>
        <v>1135.4619187415019</v>
      </c>
      <c r="I11" s="20">
        <v>239</v>
      </c>
      <c r="K11" s="30">
        <v>1548</v>
      </c>
      <c r="L11" s="10">
        <v>0.40414117099999997</v>
      </c>
      <c r="M11" s="10">
        <f t="shared" si="1"/>
        <v>939.62822257499988</v>
      </c>
      <c r="N11" s="10">
        <v>2.11</v>
      </c>
    </row>
    <row r="12" spans="1:14" x14ac:dyDescent="0.2">
      <c r="A12" s="15">
        <v>1467</v>
      </c>
      <c r="B12" s="10">
        <v>0.13339551534899674</v>
      </c>
      <c r="C12" s="10">
        <f t="shared" si="2"/>
        <v>389.26945707082831</v>
      </c>
      <c r="D12" s="10">
        <v>10</v>
      </c>
      <c r="F12" s="15">
        <v>1774</v>
      </c>
      <c r="G12" s="21">
        <v>0.36305333899196141</v>
      </c>
      <c r="H12" s="21">
        <f t="shared" si="0"/>
        <v>1059.4477317127821</v>
      </c>
      <c r="I12" s="20">
        <v>223</v>
      </c>
      <c r="K12" s="14">
        <v>1549</v>
      </c>
      <c r="L12" s="10">
        <v>0.33135745300000002</v>
      </c>
      <c r="M12" s="10">
        <f t="shared" si="1"/>
        <v>770.4060782250001</v>
      </c>
      <c r="N12" s="10">
        <v>1.73</v>
      </c>
    </row>
    <row r="13" spans="1:14" x14ac:dyDescent="0.2">
      <c r="A13" s="15">
        <v>1468</v>
      </c>
      <c r="B13" s="10">
        <v>0.1467815276110444</v>
      </c>
      <c r="C13" s="10">
        <f t="shared" si="2"/>
        <v>428.33198261344529</v>
      </c>
      <c r="D13" s="10">
        <v>11.13</v>
      </c>
      <c r="F13" s="15">
        <v>1775</v>
      </c>
      <c r="G13" s="21">
        <v>0.38910200905416492</v>
      </c>
      <c r="H13" s="21">
        <f t="shared" si="0"/>
        <v>1135.4619187415019</v>
      </c>
      <c r="I13" s="20">
        <v>239</v>
      </c>
      <c r="K13" s="30">
        <v>1550</v>
      </c>
      <c r="L13" s="10">
        <v>0.40414117099999997</v>
      </c>
      <c r="M13" s="10">
        <f t="shared" si="1"/>
        <v>939.62822257499988</v>
      </c>
      <c r="N13" s="10">
        <v>2.11</v>
      </c>
    </row>
    <row r="14" spans="1:14" x14ac:dyDescent="0.2">
      <c r="A14" s="15">
        <v>1469</v>
      </c>
      <c r="B14" s="10">
        <v>0.13847313925570226</v>
      </c>
      <c r="C14" s="10">
        <f t="shared" si="2"/>
        <v>404.0867760504201</v>
      </c>
      <c r="D14" s="10">
        <v>10.5</v>
      </c>
      <c r="F14" s="15">
        <v>1776</v>
      </c>
      <c r="G14" s="21">
        <v>0.32560837577754381</v>
      </c>
      <c r="H14" s="21">
        <f t="shared" si="0"/>
        <v>950.17733785899725</v>
      </c>
      <c r="I14" s="20">
        <v>200</v>
      </c>
      <c r="K14" s="14">
        <v>1551</v>
      </c>
      <c r="L14" s="10">
        <v>0.40414117099999997</v>
      </c>
      <c r="M14" s="10">
        <f t="shared" si="1"/>
        <v>939.62822257499988</v>
      </c>
      <c r="N14" s="10">
        <v>2.11</v>
      </c>
    </row>
    <row r="15" spans="1:14" x14ac:dyDescent="0.2">
      <c r="A15" s="15">
        <v>1470</v>
      </c>
      <c r="B15" s="11"/>
      <c r="C15" s="11"/>
      <c r="D15" s="10" t="s">
        <v>277</v>
      </c>
      <c r="F15" s="15">
        <v>1777</v>
      </c>
      <c r="G15" s="21">
        <v>0.24420628183315787</v>
      </c>
      <c r="H15" s="21">
        <f t="shared" si="0"/>
        <v>712.63300339424791</v>
      </c>
      <c r="I15" s="20">
        <v>150</v>
      </c>
      <c r="K15" s="30">
        <v>1552</v>
      </c>
      <c r="L15" s="10">
        <v>0.38498756099999998</v>
      </c>
      <c r="M15" s="10">
        <f t="shared" si="1"/>
        <v>895.09607932500001</v>
      </c>
      <c r="N15" s="10">
        <v>2.0099999999999998</v>
      </c>
    </row>
    <row r="16" spans="1:14" x14ac:dyDescent="0.2">
      <c r="A16" s="15">
        <v>1471</v>
      </c>
      <c r="B16" s="11"/>
      <c r="C16" s="11"/>
      <c r="D16" s="10" t="s">
        <v>277</v>
      </c>
      <c r="F16" s="15">
        <v>1778</v>
      </c>
      <c r="G16" s="21">
        <v>0.26374278437981052</v>
      </c>
      <c r="H16" s="21">
        <f t="shared" si="0"/>
        <v>769.64364366578786</v>
      </c>
      <c r="I16" s="20">
        <v>162</v>
      </c>
      <c r="K16" s="14">
        <v>1553</v>
      </c>
      <c r="L16" s="10">
        <v>0.54970860700000002</v>
      </c>
      <c r="M16" s="10">
        <f t="shared" si="1"/>
        <v>1278.0725112750001</v>
      </c>
      <c r="N16" s="10">
        <v>2.87</v>
      </c>
    </row>
    <row r="17" spans="1:14" x14ac:dyDescent="0.2">
      <c r="A17" s="15">
        <v>1472</v>
      </c>
      <c r="B17" s="11"/>
      <c r="C17" s="11"/>
      <c r="D17" s="10" t="s">
        <v>277</v>
      </c>
      <c r="F17" s="15">
        <v>1779</v>
      </c>
      <c r="G17" s="21">
        <v>0.29630362195756488</v>
      </c>
      <c r="H17" s="21">
        <f t="shared" si="0"/>
        <v>864.66137745168749</v>
      </c>
      <c r="I17" s="20">
        <v>182</v>
      </c>
      <c r="K17" s="30">
        <v>1554</v>
      </c>
      <c r="L17" s="10">
        <v>0.41981267500000002</v>
      </c>
      <c r="M17" s="10">
        <f t="shared" si="1"/>
        <v>976.06446937500004</v>
      </c>
      <c r="N17" s="10">
        <v>2.2999999999999998</v>
      </c>
    </row>
    <row r="18" spans="1:14" x14ac:dyDescent="0.2">
      <c r="A18" s="15">
        <v>1473</v>
      </c>
      <c r="B18" s="10">
        <v>0.14018756859886811</v>
      </c>
      <c r="C18" s="10">
        <f>B18*2918.16</f>
        <v>409.08975518247291</v>
      </c>
      <c r="D18" s="10">
        <v>10.63</v>
      </c>
      <c r="F18" s="15">
        <v>1780</v>
      </c>
      <c r="G18" s="21">
        <v>0.32886445953531929</v>
      </c>
      <c r="H18" s="21">
        <f t="shared" si="0"/>
        <v>959.67911123758734</v>
      </c>
      <c r="I18" s="14">
        <v>202</v>
      </c>
      <c r="K18" s="14">
        <v>1555</v>
      </c>
      <c r="L18" s="10">
        <v>0.37965668000000002</v>
      </c>
      <c r="M18" s="10">
        <f t="shared" si="1"/>
        <v>882.7017810000001</v>
      </c>
      <c r="N18" s="10">
        <v>2.08</v>
      </c>
    </row>
    <row r="19" spans="1:14" x14ac:dyDescent="0.2">
      <c r="A19" s="15">
        <v>1474</v>
      </c>
      <c r="B19" s="10">
        <v>0.10311267364088493</v>
      </c>
      <c r="C19" s="10">
        <f>B19*2918.16</f>
        <v>300.89927971188473</v>
      </c>
      <c r="D19" s="10">
        <v>9.25</v>
      </c>
      <c r="F19" s="15">
        <v>1781</v>
      </c>
      <c r="G19" s="21">
        <v>0.33212054329309476</v>
      </c>
      <c r="H19" s="21">
        <f t="shared" si="0"/>
        <v>969.18088461617731</v>
      </c>
      <c r="I19" s="14">
        <v>204</v>
      </c>
      <c r="K19" s="30">
        <v>1556</v>
      </c>
      <c r="L19" s="10">
        <v>0.41981267500000002</v>
      </c>
      <c r="M19" s="10">
        <f t="shared" si="1"/>
        <v>976.06446937500004</v>
      </c>
      <c r="N19" s="10">
        <v>2.2999999999999998</v>
      </c>
    </row>
    <row r="20" spans="1:14" x14ac:dyDescent="0.2">
      <c r="A20" s="15">
        <v>1475</v>
      </c>
      <c r="B20" s="10">
        <v>0.10868633167552735</v>
      </c>
      <c r="C20" s="10">
        <f>B20*2918.16</f>
        <v>317.16410564225691</v>
      </c>
      <c r="D20" s="10">
        <v>9.75</v>
      </c>
      <c r="F20" s="15">
        <v>1782</v>
      </c>
      <c r="G20" s="21">
        <v>0.37282159026528772</v>
      </c>
      <c r="H20" s="21">
        <f t="shared" si="0"/>
        <v>1087.9530518485519</v>
      </c>
      <c r="I20" s="14">
        <v>229</v>
      </c>
      <c r="K20" s="14">
        <v>1557</v>
      </c>
      <c r="L20" s="10">
        <v>1.0623085950000002</v>
      </c>
      <c r="M20" s="10">
        <f t="shared" si="1"/>
        <v>2469.8674833750006</v>
      </c>
      <c r="N20" s="10">
        <v>5.82</v>
      </c>
    </row>
    <row r="21" spans="1:14" x14ac:dyDescent="0.2">
      <c r="A21" s="15">
        <v>1476</v>
      </c>
      <c r="B21" s="10">
        <v>9.7539015606242493E-2</v>
      </c>
      <c r="C21" s="10">
        <f>B21*2918.16</f>
        <v>284.6344537815126</v>
      </c>
      <c r="D21" s="10">
        <v>8.75</v>
      </c>
      <c r="F21" s="15">
        <v>1783</v>
      </c>
      <c r="G21" s="21">
        <v>0.44445543293634737</v>
      </c>
      <c r="H21" s="21">
        <f t="shared" si="0"/>
        <v>1296.9920661775313</v>
      </c>
      <c r="I21" s="20">
        <v>273</v>
      </c>
      <c r="K21" s="30">
        <v>1558</v>
      </c>
      <c r="L21" s="10">
        <v>0.34132595750000005</v>
      </c>
      <c r="M21" s="10">
        <f t="shared" si="1"/>
        <v>793.58285118750018</v>
      </c>
      <c r="N21" s="10">
        <v>1.87</v>
      </c>
    </row>
    <row r="22" spans="1:14" x14ac:dyDescent="0.2">
      <c r="A22" s="15">
        <v>1477</v>
      </c>
      <c r="B22" s="11"/>
      <c r="C22" s="11"/>
      <c r="D22" s="10" t="s">
        <v>277</v>
      </c>
      <c r="F22" s="15">
        <v>1784</v>
      </c>
      <c r="G22" s="21">
        <v>0.41189459535859296</v>
      </c>
      <c r="H22" s="21">
        <f t="shared" si="0"/>
        <v>1201.9743323916316</v>
      </c>
      <c r="I22" s="20">
        <v>253</v>
      </c>
      <c r="K22" s="14">
        <v>1559</v>
      </c>
      <c r="L22" s="10">
        <v>0.46361921500000003</v>
      </c>
      <c r="M22" s="10">
        <f t="shared" si="1"/>
        <v>1077.9146748750002</v>
      </c>
      <c r="N22" s="10">
        <v>2.54</v>
      </c>
    </row>
    <row r="23" spans="1:14" x14ac:dyDescent="0.2">
      <c r="A23" s="15">
        <v>1478</v>
      </c>
      <c r="B23" s="11"/>
      <c r="C23" s="11"/>
      <c r="D23" s="10" t="s">
        <v>277</v>
      </c>
      <c r="F23" s="15">
        <v>1785</v>
      </c>
      <c r="G23" s="21">
        <v>0.3858459252963895</v>
      </c>
      <c r="H23" s="21">
        <f t="shared" si="0"/>
        <v>1125.960145362912</v>
      </c>
      <c r="I23" s="20">
        <v>237</v>
      </c>
      <c r="K23" s="30">
        <v>1560</v>
      </c>
      <c r="L23" s="10">
        <v>0.43989067250000008</v>
      </c>
      <c r="M23" s="10">
        <f t="shared" si="1"/>
        <v>1022.7458135625002</v>
      </c>
      <c r="N23" s="10">
        <v>2.41</v>
      </c>
    </row>
    <row r="24" spans="1:14" x14ac:dyDescent="0.2">
      <c r="A24" s="15">
        <v>1479</v>
      </c>
      <c r="B24" s="11"/>
      <c r="C24" s="11"/>
      <c r="D24" s="10" t="s">
        <v>277</v>
      </c>
      <c r="F24" s="15">
        <v>1786</v>
      </c>
      <c r="G24" s="21">
        <v>0.3695655065075123</v>
      </c>
      <c r="H24" s="21">
        <f t="shared" si="0"/>
        <v>1078.4512784699621</v>
      </c>
      <c r="I24" s="20">
        <v>227</v>
      </c>
      <c r="K24" s="14">
        <v>1561</v>
      </c>
      <c r="L24" s="10">
        <v>0.39243358750000001</v>
      </c>
      <c r="M24" s="10">
        <f t="shared" si="1"/>
        <v>912.40809093749999</v>
      </c>
      <c r="N24" s="10">
        <v>2.15</v>
      </c>
    </row>
    <row r="25" spans="1:14" x14ac:dyDescent="0.2">
      <c r="A25" s="15">
        <v>1480</v>
      </c>
      <c r="B25" s="11"/>
      <c r="C25" s="11"/>
      <c r="D25" s="10" t="s">
        <v>277</v>
      </c>
      <c r="F25" s="15">
        <v>1787</v>
      </c>
      <c r="G25" s="21">
        <v>0.43143109790524559</v>
      </c>
      <c r="H25" s="21">
        <f t="shared" si="0"/>
        <v>1258.9849726631714</v>
      </c>
      <c r="I25" s="20">
        <v>265</v>
      </c>
      <c r="K25" s="30">
        <v>1562</v>
      </c>
      <c r="L25" s="10">
        <v>0.54758175000000009</v>
      </c>
      <c r="M25" s="10">
        <f t="shared" si="1"/>
        <v>1273.1275687500001</v>
      </c>
      <c r="N25" s="10">
        <v>3</v>
      </c>
    </row>
    <row r="26" spans="1:14" x14ac:dyDescent="0.2">
      <c r="A26" s="15">
        <v>1481</v>
      </c>
      <c r="B26" s="11"/>
      <c r="C26" s="11"/>
      <c r="D26" s="10" t="s">
        <v>277</v>
      </c>
      <c r="F26" s="15">
        <v>1788</v>
      </c>
      <c r="G26" s="21">
        <v>0.44445543293634737</v>
      </c>
      <c r="H26" s="21">
        <f t="shared" si="0"/>
        <v>1296.9920661775313</v>
      </c>
      <c r="I26" s="20">
        <v>273</v>
      </c>
      <c r="K26" s="14">
        <v>1563</v>
      </c>
      <c r="L26" s="10">
        <v>0.57286707169999995</v>
      </c>
      <c r="M26" s="10">
        <f t="shared" si="1"/>
        <v>1331.9159417024998</v>
      </c>
      <c r="N26" s="10">
        <v>3.29</v>
      </c>
    </row>
    <row r="27" spans="1:14" x14ac:dyDescent="0.2">
      <c r="A27" s="15">
        <v>1482</v>
      </c>
      <c r="B27" s="10">
        <v>0.37114087549305441</v>
      </c>
      <c r="C27" s="10">
        <f>B27*2918.16</f>
        <v>1083.0484572288117</v>
      </c>
      <c r="D27" s="10">
        <v>39.5</v>
      </c>
      <c r="F27" s="15">
        <v>1789</v>
      </c>
      <c r="G27" s="21">
        <v>0.41189459535859296</v>
      </c>
      <c r="H27" s="21">
        <f t="shared" si="0"/>
        <v>1201.9743323916316</v>
      </c>
      <c r="I27" s="14">
        <v>253</v>
      </c>
      <c r="K27" s="30">
        <v>1564</v>
      </c>
      <c r="L27" s="10">
        <v>0.45446293529999993</v>
      </c>
      <c r="M27" s="10">
        <f t="shared" si="1"/>
        <v>1056.6263245724999</v>
      </c>
      <c r="N27" s="10">
        <v>2.61</v>
      </c>
    </row>
    <row r="28" spans="1:14" x14ac:dyDescent="0.2">
      <c r="A28" s="15">
        <v>1483</v>
      </c>
      <c r="B28" s="10">
        <v>0.18791943062939462</v>
      </c>
      <c r="C28" s="10">
        <f>B28*2918.16</f>
        <v>548.37896568547421</v>
      </c>
      <c r="D28" s="10">
        <v>20</v>
      </c>
      <c r="F28" s="15">
        <v>1790</v>
      </c>
      <c r="G28" s="21">
        <v>0.38910200905416492</v>
      </c>
      <c r="H28" s="21">
        <f t="shared" si="0"/>
        <v>1135.4619187415019</v>
      </c>
      <c r="I28" s="20">
        <v>239</v>
      </c>
      <c r="K28" s="14">
        <v>1565</v>
      </c>
      <c r="L28" s="10">
        <v>0.35347117189999994</v>
      </c>
      <c r="M28" s="10">
        <f t="shared" si="1"/>
        <v>821.82047466749987</v>
      </c>
      <c r="N28" s="10">
        <v>2.0299999999999998</v>
      </c>
    </row>
    <row r="29" spans="1:14" x14ac:dyDescent="0.2">
      <c r="A29" s="15">
        <v>1484</v>
      </c>
      <c r="B29" s="10">
        <v>0.11275165837763677</v>
      </c>
      <c r="C29" s="10">
        <f>B29*2918.16</f>
        <v>329.02737941128453</v>
      </c>
      <c r="D29" s="10">
        <v>12</v>
      </c>
      <c r="F29" s="15">
        <v>1791</v>
      </c>
      <c r="G29" s="21">
        <v>0.40863851160081754</v>
      </c>
      <c r="H29" s="21">
        <f t="shared" si="0"/>
        <v>1192.4725590130417</v>
      </c>
      <c r="I29" s="20">
        <v>251</v>
      </c>
      <c r="K29" s="30">
        <v>1566</v>
      </c>
      <c r="L29" s="10">
        <v>0.69823615729999988</v>
      </c>
      <c r="M29" s="10">
        <f t="shared" si="1"/>
        <v>1623.3990657224997</v>
      </c>
      <c r="N29" s="10">
        <v>4.01</v>
      </c>
    </row>
    <row r="30" spans="1:14" x14ac:dyDescent="0.2">
      <c r="A30" s="15">
        <v>1485</v>
      </c>
      <c r="B30" s="10">
        <v>0.10121741845309554</v>
      </c>
      <c r="C30" s="10">
        <f>B30*2918.16</f>
        <v>295.36862183308523</v>
      </c>
      <c r="D30" s="10">
        <v>13.88</v>
      </c>
      <c r="F30" s="15">
        <v>1792</v>
      </c>
      <c r="G30" s="21">
        <v>0.42817501414747017</v>
      </c>
      <c r="H30" s="21">
        <f t="shared" si="0"/>
        <v>1249.4831992845816</v>
      </c>
      <c r="I30" s="20">
        <v>263</v>
      </c>
      <c r="K30" s="14">
        <v>1567</v>
      </c>
      <c r="L30" s="10">
        <v>0.41267324010000001</v>
      </c>
      <c r="M30" s="10">
        <f t="shared" si="1"/>
        <v>959.46528323250004</v>
      </c>
      <c r="N30" s="10">
        <v>2.37</v>
      </c>
    </row>
    <row r="31" spans="1:14" x14ac:dyDescent="0.2">
      <c r="A31" s="15">
        <v>1486</v>
      </c>
      <c r="B31" s="10">
        <v>0.16045299219687875</v>
      </c>
      <c r="C31" s="10">
        <f>B31*2918.16</f>
        <v>468.22750370924365</v>
      </c>
      <c r="D31" s="10">
        <v>18.25</v>
      </c>
      <c r="F31" s="15">
        <v>1793</v>
      </c>
      <c r="G31" s="21">
        <v>0.43794326542079653</v>
      </c>
      <c r="H31" s="21">
        <f t="shared" si="0"/>
        <v>1277.9885194203516</v>
      </c>
      <c r="I31" s="20">
        <v>269</v>
      </c>
      <c r="K31" s="30">
        <v>1568</v>
      </c>
      <c r="L31" s="10">
        <v>0.46839283369999996</v>
      </c>
      <c r="M31" s="10">
        <f t="shared" si="1"/>
        <v>1089.0133383524999</v>
      </c>
      <c r="N31" s="10">
        <v>2.69</v>
      </c>
    </row>
    <row r="32" spans="1:14" x14ac:dyDescent="0.2">
      <c r="A32" s="15">
        <v>1487</v>
      </c>
      <c r="B32" s="11"/>
      <c r="C32" s="11"/>
      <c r="D32" s="10" t="s">
        <v>277</v>
      </c>
      <c r="F32" s="15">
        <v>1794</v>
      </c>
      <c r="G32" s="21">
        <v>0.51771731748629468</v>
      </c>
      <c r="H32" s="21">
        <f t="shared" si="0"/>
        <v>1510.7819671958057</v>
      </c>
      <c r="I32" s="20">
        <v>318</v>
      </c>
      <c r="K32" s="14">
        <v>1569</v>
      </c>
      <c r="L32" s="10">
        <v>0.42834437579999995</v>
      </c>
      <c r="M32" s="10">
        <f t="shared" si="1"/>
        <v>995.90067373499994</v>
      </c>
      <c r="N32" s="10">
        <v>2.46</v>
      </c>
    </row>
    <row r="33" spans="1:14" x14ac:dyDescent="0.2">
      <c r="A33" s="15">
        <v>1488</v>
      </c>
      <c r="B33" s="10">
        <v>0.13093100840336133</v>
      </c>
      <c r="C33" s="10">
        <f t="shared" ref="C33:C64" si="3">B33*2918.16</f>
        <v>382.0776314823529</v>
      </c>
      <c r="D33" s="10">
        <v>24.5</v>
      </c>
      <c r="F33" s="15">
        <v>1795</v>
      </c>
      <c r="G33" s="21">
        <v>0.60725962082511931</v>
      </c>
      <c r="H33" s="21">
        <f t="shared" si="0"/>
        <v>1772.08073510703</v>
      </c>
      <c r="I33" s="20">
        <v>373</v>
      </c>
      <c r="K33" s="30">
        <v>1570</v>
      </c>
      <c r="L33" s="10">
        <v>0.42834437579999995</v>
      </c>
      <c r="M33" s="10">
        <f t="shared" si="1"/>
        <v>995.90067373499994</v>
      </c>
      <c r="N33" s="10">
        <v>2.46</v>
      </c>
    </row>
    <row r="34" spans="1:14" x14ac:dyDescent="0.2">
      <c r="A34" s="15">
        <v>1489</v>
      </c>
      <c r="B34" s="10">
        <v>0.35933931572629052</v>
      </c>
      <c r="C34" s="10">
        <f t="shared" si="3"/>
        <v>1048.6096175798318</v>
      </c>
      <c r="D34" s="10">
        <v>28</v>
      </c>
      <c r="F34" s="15">
        <v>1796</v>
      </c>
      <c r="G34" s="21">
        <v>0.55353423882182451</v>
      </c>
      <c r="H34" s="21">
        <f t="shared" si="0"/>
        <v>1615.3014743602953</v>
      </c>
      <c r="I34" s="20">
        <v>340</v>
      </c>
      <c r="K34" s="14">
        <v>1571</v>
      </c>
      <c r="L34" s="10">
        <v>0.50147634239999994</v>
      </c>
      <c r="M34" s="10">
        <f t="shared" si="1"/>
        <v>1165.93249608</v>
      </c>
      <c r="N34" s="10">
        <v>2.88</v>
      </c>
    </row>
    <row r="35" spans="1:14" x14ac:dyDescent="0.2">
      <c r="A35" s="15">
        <v>1490</v>
      </c>
      <c r="B35" s="10">
        <v>0.14437740364002744</v>
      </c>
      <c r="C35" s="10">
        <f t="shared" si="3"/>
        <v>421.31636420618241</v>
      </c>
      <c r="D35" s="10">
        <v>11.25</v>
      </c>
      <c r="F35" s="15">
        <v>1797</v>
      </c>
      <c r="G35" s="21">
        <v>0.38258984153861403</v>
      </c>
      <c r="H35" s="21">
        <f t="shared" si="0"/>
        <v>1116.458371984322</v>
      </c>
      <c r="I35" s="20">
        <v>235</v>
      </c>
      <c r="K35" s="30">
        <v>1572</v>
      </c>
      <c r="L35" s="10">
        <v>0.5937619193</v>
      </c>
      <c r="M35" s="10">
        <f t="shared" si="1"/>
        <v>1380.4964623725</v>
      </c>
      <c r="N35" s="10">
        <v>3.41</v>
      </c>
    </row>
    <row r="36" spans="1:14" x14ac:dyDescent="0.2">
      <c r="A36" s="15">
        <v>1491</v>
      </c>
      <c r="B36" s="10">
        <v>0.3208386747556165</v>
      </c>
      <c r="C36" s="10">
        <f t="shared" si="3"/>
        <v>936.25858712484978</v>
      </c>
      <c r="D36" s="10">
        <v>25</v>
      </c>
      <c r="F36" s="15">
        <v>1798</v>
      </c>
      <c r="G36" s="21">
        <v>0.36305333899196141</v>
      </c>
      <c r="H36" s="21">
        <f t="shared" si="0"/>
        <v>1059.4477317127821</v>
      </c>
      <c r="I36" s="20">
        <v>223</v>
      </c>
      <c r="K36" s="14">
        <v>1573</v>
      </c>
      <c r="L36" s="10">
        <v>0.8340526667</v>
      </c>
      <c r="M36" s="10">
        <f t="shared" si="1"/>
        <v>1939.1724500774999</v>
      </c>
      <c r="N36" s="10">
        <v>4.79</v>
      </c>
    </row>
    <row r="37" spans="1:14" x14ac:dyDescent="0.2">
      <c r="A37" s="15">
        <v>1492</v>
      </c>
      <c r="B37" s="10">
        <v>0.33616250428742922</v>
      </c>
      <c r="C37" s="10">
        <f t="shared" si="3"/>
        <v>980.97597351140439</v>
      </c>
      <c r="D37" s="10">
        <v>32.5</v>
      </c>
      <c r="F37" s="15">
        <v>1799</v>
      </c>
      <c r="G37" s="21">
        <v>0.5746987832473649</v>
      </c>
      <c r="H37" s="21">
        <f t="shared" si="0"/>
        <v>1677.0630013211303</v>
      </c>
      <c r="I37" s="20">
        <v>353</v>
      </c>
      <c r="K37" s="30">
        <v>1574</v>
      </c>
      <c r="L37" s="10">
        <v>0.94375061659999993</v>
      </c>
      <c r="M37" s="10">
        <f t="shared" si="1"/>
        <v>2194.220183595</v>
      </c>
      <c r="N37" s="10">
        <v>5.42</v>
      </c>
    </row>
    <row r="38" spans="1:14" x14ac:dyDescent="0.2">
      <c r="A38" s="15">
        <v>1493</v>
      </c>
      <c r="B38" s="10">
        <v>0.11998416159320872</v>
      </c>
      <c r="C38" s="10">
        <f t="shared" si="3"/>
        <v>350.13298099483796</v>
      </c>
      <c r="D38" s="10">
        <v>14.5</v>
      </c>
      <c r="F38" s="15">
        <v>1800</v>
      </c>
      <c r="G38" s="21">
        <v>0.63005220712954735</v>
      </c>
      <c r="H38" s="21">
        <f t="shared" si="0"/>
        <v>1838.5931487571597</v>
      </c>
      <c r="I38" s="14">
        <v>387</v>
      </c>
      <c r="K38" s="14">
        <v>1575</v>
      </c>
      <c r="L38" s="10">
        <v>0.68952997079999989</v>
      </c>
      <c r="M38" s="10">
        <f t="shared" si="1"/>
        <v>1603.1571821099997</v>
      </c>
      <c r="N38" s="10">
        <v>3.96</v>
      </c>
    </row>
    <row r="39" spans="1:14" x14ac:dyDescent="0.2">
      <c r="A39" s="15">
        <v>1494</v>
      </c>
      <c r="B39" s="10">
        <v>9.5159852298062092E-2</v>
      </c>
      <c r="C39" s="10">
        <f t="shared" si="3"/>
        <v>277.69167458211285</v>
      </c>
      <c r="D39" s="10">
        <v>11.5</v>
      </c>
      <c r="F39" s="15">
        <v>1801</v>
      </c>
      <c r="G39" s="21">
        <v>0.70657017543727019</v>
      </c>
      <c r="H39" s="21">
        <f t="shared" ref="H39:H63" si="4">G39*2918.16</f>
        <v>2061.8848231540242</v>
      </c>
      <c r="I39" s="14">
        <v>434</v>
      </c>
      <c r="K39" s="30">
        <v>1576</v>
      </c>
      <c r="L39" s="10">
        <v>0.481236</v>
      </c>
      <c r="M39" s="10">
        <f t="shared" si="1"/>
        <v>1118.8737000000001</v>
      </c>
      <c r="N39" s="10">
        <v>3.37</v>
      </c>
    </row>
    <row r="40" spans="1:14" x14ac:dyDescent="0.2">
      <c r="A40" s="15">
        <v>1495</v>
      </c>
      <c r="B40" s="10">
        <v>9.1582758103241291E-2</v>
      </c>
      <c r="C40" s="10">
        <f t="shared" si="3"/>
        <v>267.2531413865546</v>
      </c>
      <c r="D40" s="10">
        <v>8.75</v>
      </c>
      <c r="F40" s="15">
        <v>1802</v>
      </c>
      <c r="G40" s="21">
        <v>0.62028395585622098</v>
      </c>
      <c r="H40" s="21">
        <f t="shared" si="4"/>
        <v>1810.0878286213897</v>
      </c>
      <c r="I40" s="14">
        <v>381</v>
      </c>
      <c r="K40" s="14">
        <v>1577</v>
      </c>
      <c r="L40" s="10">
        <v>0.50408399999999998</v>
      </c>
      <c r="M40" s="10">
        <f t="shared" si="1"/>
        <v>1171.9953</v>
      </c>
      <c r="N40" s="10">
        <v>3.53</v>
      </c>
    </row>
    <row r="41" spans="1:14" x14ac:dyDescent="0.2">
      <c r="A41" s="15">
        <v>1496</v>
      </c>
      <c r="B41" s="10">
        <v>0.10297971917338364</v>
      </c>
      <c r="C41" s="10">
        <f t="shared" si="3"/>
        <v>300.51129730300119</v>
      </c>
      <c r="D41" s="10">
        <v>11.5</v>
      </c>
      <c r="F41" s="15">
        <v>1803</v>
      </c>
      <c r="G41" s="21">
        <v>0.51771731748629468</v>
      </c>
      <c r="H41" s="21">
        <f t="shared" si="4"/>
        <v>1510.7819671958057</v>
      </c>
      <c r="I41" s="14">
        <v>318</v>
      </c>
      <c r="K41" s="30">
        <v>1578</v>
      </c>
      <c r="L41" s="10">
        <v>0.53264400000000001</v>
      </c>
      <c r="M41" s="10">
        <f t="shared" si="1"/>
        <v>1238.3973000000001</v>
      </c>
      <c r="N41" s="10">
        <v>3.73</v>
      </c>
    </row>
    <row r="42" spans="1:14" x14ac:dyDescent="0.2">
      <c r="A42" s="15">
        <v>1497</v>
      </c>
      <c r="B42" s="10">
        <v>0.12312792509861087</v>
      </c>
      <c r="C42" s="10">
        <f t="shared" si="3"/>
        <v>359.30698590576225</v>
      </c>
      <c r="D42" s="10">
        <v>13.75</v>
      </c>
      <c r="F42" s="15">
        <v>1804</v>
      </c>
      <c r="G42" s="21">
        <v>0.46887606111966318</v>
      </c>
      <c r="H42" s="21">
        <f t="shared" si="4"/>
        <v>1368.2553665169562</v>
      </c>
      <c r="I42" s="14">
        <v>288</v>
      </c>
      <c r="K42" s="14">
        <v>1579</v>
      </c>
      <c r="L42" s="10">
        <v>0.43720199999999998</v>
      </c>
      <c r="M42" s="10">
        <f t="shared" si="1"/>
        <v>1016.49465</v>
      </c>
      <c r="N42" s="10">
        <v>3.21</v>
      </c>
    </row>
    <row r="43" spans="1:14" x14ac:dyDescent="0.2">
      <c r="A43" s="15">
        <v>1498</v>
      </c>
      <c r="B43" s="10">
        <v>0.1432761310238381</v>
      </c>
      <c r="C43" s="10">
        <f t="shared" si="3"/>
        <v>418.10267450852336</v>
      </c>
      <c r="D43" s="10">
        <v>16</v>
      </c>
      <c r="F43" s="15">
        <v>1805</v>
      </c>
      <c r="G43" s="21">
        <v>0.5209734012440701</v>
      </c>
      <c r="H43" s="21">
        <f t="shared" si="4"/>
        <v>1520.2837405743956</v>
      </c>
      <c r="I43" s="20">
        <v>320</v>
      </c>
      <c r="K43" s="30">
        <v>1580</v>
      </c>
      <c r="L43" s="10">
        <v>0.42494399999999999</v>
      </c>
      <c r="M43" s="10">
        <f>L43*2743.5</f>
        <v>1165.8338639999999</v>
      </c>
      <c r="N43" s="10">
        <v>3.12</v>
      </c>
    </row>
    <row r="44" spans="1:14" x14ac:dyDescent="0.2">
      <c r="A44" s="15">
        <v>1499</v>
      </c>
      <c r="B44" s="10">
        <v>0.11064482593037214</v>
      </c>
      <c r="C44" s="10">
        <f t="shared" si="3"/>
        <v>322.87930523697474</v>
      </c>
      <c r="D44" s="10">
        <v>13</v>
      </c>
      <c r="F44" s="15">
        <v>1806</v>
      </c>
      <c r="G44" s="21">
        <v>0.53074165251739647</v>
      </c>
      <c r="H44" s="21">
        <f t="shared" si="4"/>
        <v>1548.7890607101656</v>
      </c>
      <c r="I44" s="20">
        <v>326</v>
      </c>
      <c r="K44" s="14">
        <v>1581</v>
      </c>
      <c r="L44" s="10">
        <v>0.38544600000000001</v>
      </c>
      <c r="M44" s="10">
        <f>L44*2743.5</f>
        <v>1057.4711010000001</v>
      </c>
      <c r="N44" s="10">
        <v>2.83</v>
      </c>
    </row>
    <row r="45" spans="1:14" x14ac:dyDescent="0.2">
      <c r="A45" s="15">
        <v>1500</v>
      </c>
      <c r="B45" s="10">
        <v>0.11064482593037214</v>
      </c>
      <c r="C45" s="10">
        <f t="shared" si="3"/>
        <v>322.87930523697474</v>
      </c>
      <c r="D45" s="10">
        <v>13</v>
      </c>
      <c r="F45" s="15">
        <v>1807</v>
      </c>
      <c r="G45" s="21">
        <v>0.5909792020362421</v>
      </c>
      <c r="H45" s="21">
        <f t="shared" si="4"/>
        <v>1724.5718682140803</v>
      </c>
      <c r="I45" s="20">
        <v>363</v>
      </c>
      <c r="K45" s="30">
        <v>1582</v>
      </c>
      <c r="L45" s="10">
        <v>0.42291000000000001</v>
      </c>
      <c r="M45" s="10">
        <f>L45*2743.5</f>
        <v>1160.2535849999999</v>
      </c>
      <c r="N45" s="10">
        <v>3.33</v>
      </c>
    </row>
    <row r="46" spans="1:14" x14ac:dyDescent="0.2">
      <c r="A46" s="15">
        <v>1501</v>
      </c>
      <c r="B46" s="10">
        <v>0.13617824729891956</v>
      </c>
      <c r="C46" s="10">
        <f t="shared" si="3"/>
        <v>397.38991413781508</v>
      </c>
      <c r="D46" s="10">
        <v>16</v>
      </c>
      <c r="F46" s="15">
        <v>1808</v>
      </c>
      <c r="G46" s="21">
        <v>0.56655857385292629</v>
      </c>
      <c r="H46" s="21">
        <f t="shared" si="4"/>
        <v>1653.3085678746554</v>
      </c>
      <c r="I46" s="20">
        <v>348</v>
      </c>
      <c r="K46" s="14">
        <v>1583</v>
      </c>
      <c r="L46" s="11"/>
      <c r="M46" s="10"/>
      <c r="N46" s="11"/>
    </row>
    <row r="47" spans="1:14" x14ac:dyDescent="0.2">
      <c r="A47" s="15">
        <v>1502</v>
      </c>
      <c r="B47" s="10">
        <v>0.15107274309723887</v>
      </c>
      <c r="C47" s="10">
        <f t="shared" si="3"/>
        <v>440.85443599663853</v>
      </c>
      <c r="D47" s="10">
        <v>17.75</v>
      </c>
      <c r="F47" s="15">
        <v>1809</v>
      </c>
      <c r="G47" s="21">
        <v>0.42166284663191933</v>
      </c>
      <c r="H47" s="21">
        <f t="shared" si="4"/>
        <v>1230.4796525274016</v>
      </c>
      <c r="I47" s="20">
        <v>259</v>
      </c>
      <c r="K47" s="30">
        <v>1584</v>
      </c>
      <c r="L47" s="11"/>
      <c r="M47" s="10"/>
      <c r="N47" s="11"/>
    </row>
    <row r="48" spans="1:14" x14ac:dyDescent="0.2">
      <c r="A48" s="15">
        <v>1503</v>
      </c>
      <c r="B48" s="10">
        <v>0.14681717286914764</v>
      </c>
      <c r="C48" s="10">
        <f t="shared" si="3"/>
        <v>428.43600117983186</v>
      </c>
      <c r="D48" s="10">
        <v>17.25</v>
      </c>
      <c r="F48" s="15">
        <v>1810</v>
      </c>
      <c r="G48" s="21">
        <v>0.40863851160081754</v>
      </c>
      <c r="H48" s="21">
        <f t="shared" si="4"/>
        <v>1192.4725590130417</v>
      </c>
      <c r="I48" s="20">
        <v>251</v>
      </c>
      <c r="K48" s="14">
        <v>1585</v>
      </c>
      <c r="L48" s="11"/>
      <c r="M48" s="11"/>
      <c r="N48" s="11"/>
    </row>
    <row r="49" spans="1:14" x14ac:dyDescent="0.2">
      <c r="A49" s="15">
        <v>1504</v>
      </c>
      <c r="B49" s="10">
        <v>0.14894495798319327</v>
      </c>
      <c r="C49" s="10">
        <f t="shared" si="3"/>
        <v>434.64521858823525</v>
      </c>
      <c r="D49" s="10">
        <v>17.5</v>
      </c>
      <c r="F49" s="15">
        <v>1811</v>
      </c>
      <c r="G49" s="21">
        <v>0.57958290888402808</v>
      </c>
      <c r="H49" s="21">
        <f t="shared" si="4"/>
        <v>1691.3156613890153</v>
      </c>
      <c r="I49" s="20">
        <v>356</v>
      </c>
      <c r="K49" s="30">
        <v>1586</v>
      </c>
      <c r="L49" s="11"/>
      <c r="M49" s="11"/>
      <c r="N49" s="11"/>
    </row>
    <row r="50" spans="1:14" x14ac:dyDescent="0.2">
      <c r="A50" s="15">
        <v>1505</v>
      </c>
      <c r="B50" s="10">
        <v>0.16171166866746697</v>
      </c>
      <c r="C50" s="10">
        <f t="shared" si="3"/>
        <v>471.90052303865542</v>
      </c>
      <c r="D50" s="10">
        <v>19</v>
      </c>
      <c r="F50" s="15">
        <v>1812</v>
      </c>
      <c r="G50" s="21">
        <v>0.68214954725395438</v>
      </c>
      <c r="H50" s="21">
        <f t="shared" si="4"/>
        <v>1990.6215228145993</v>
      </c>
      <c r="I50" s="20">
        <v>419</v>
      </c>
      <c r="K50" s="14">
        <v>1587</v>
      </c>
      <c r="L50" s="11"/>
      <c r="M50" s="11"/>
      <c r="N50" s="11"/>
    </row>
    <row r="51" spans="1:14" x14ac:dyDescent="0.2">
      <c r="A51" s="15">
        <v>1506</v>
      </c>
      <c r="B51" s="10">
        <v>0.15320052821128449</v>
      </c>
      <c r="C51" s="10">
        <f t="shared" si="3"/>
        <v>447.06365340504192</v>
      </c>
      <c r="D51" s="10">
        <v>18</v>
      </c>
      <c r="F51" s="15">
        <v>1813</v>
      </c>
      <c r="G51" s="21">
        <v>0.64633262591842455</v>
      </c>
      <c r="H51" s="21">
        <f t="shared" si="4"/>
        <v>1886.1020156501097</v>
      </c>
      <c r="I51" s="14">
        <v>397</v>
      </c>
      <c r="K51" s="30">
        <v>1588</v>
      </c>
      <c r="L51" s="11"/>
      <c r="M51" s="11"/>
      <c r="N51" s="11"/>
    </row>
    <row r="52" spans="1:14" x14ac:dyDescent="0.2">
      <c r="A52" s="15">
        <v>1507</v>
      </c>
      <c r="B52" s="10">
        <v>0.14715761848739495</v>
      </c>
      <c r="C52" s="10">
        <f t="shared" si="3"/>
        <v>429.42947596517644</v>
      </c>
      <c r="D52" s="10">
        <v>17.29</v>
      </c>
      <c r="F52" s="15">
        <v>1814</v>
      </c>
      <c r="G52" s="21">
        <v>0.41840676287414386</v>
      </c>
      <c r="H52" s="21">
        <f t="shared" si="4"/>
        <v>1220.9778791488116</v>
      </c>
      <c r="I52" s="14">
        <v>257</v>
      </c>
      <c r="K52" s="14">
        <v>1589</v>
      </c>
      <c r="L52" s="11"/>
      <c r="M52" s="11"/>
      <c r="N52" s="11"/>
    </row>
    <row r="53" spans="1:14" x14ac:dyDescent="0.2">
      <c r="A53" s="15">
        <v>1508</v>
      </c>
      <c r="B53" s="10">
        <v>0.14894495798319327</v>
      </c>
      <c r="C53" s="10">
        <f t="shared" si="3"/>
        <v>434.64521858823525</v>
      </c>
      <c r="D53" s="10">
        <v>17.5</v>
      </c>
      <c r="F53" s="15">
        <v>1815</v>
      </c>
      <c r="G53" s="21">
        <v>0.41189459535859296</v>
      </c>
      <c r="H53" s="21">
        <f t="shared" si="4"/>
        <v>1201.9743323916316</v>
      </c>
      <c r="I53" s="14">
        <v>253</v>
      </c>
      <c r="K53" s="30">
        <v>1590</v>
      </c>
      <c r="L53" s="11"/>
      <c r="M53" s="11"/>
      <c r="N53" s="11"/>
    </row>
    <row r="54" spans="1:14" x14ac:dyDescent="0.2">
      <c r="A54" s="15">
        <v>1509</v>
      </c>
      <c r="B54" s="10">
        <v>0.117028181272509</v>
      </c>
      <c r="C54" s="10">
        <f t="shared" si="3"/>
        <v>341.50695746218486</v>
      </c>
      <c r="D54" s="10">
        <v>13.75</v>
      </c>
      <c r="F54" s="15">
        <v>1816</v>
      </c>
      <c r="G54" s="21">
        <v>0.5796319614035087</v>
      </c>
      <c r="H54" s="21">
        <f t="shared" si="4"/>
        <v>1691.4588044892628</v>
      </c>
      <c r="I54" s="14">
        <v>379</v>
      </c>
      <c r="K54" s="14">
        <v>1591</v>
      </c>
      <c r="L54" s="11"/>
      <c r="M54" s="11"/>
      <c r="N54" s="11"/>
    </row>
    <row r="55" spans="1:14" x14ac:dyDescent="0.2">
      <c r="A55" s="15">
        <v>1510</v>
      </c>
      <c r="B55" s="10">
        <v>0.10000590036014405</v>
      </c>
      <c r="C55" s="10">
        <f t="shared" si="3"/>
        <v>291.83321819495796</v>
      </c>
      <c r="D55" s="10">
        <v>11.75</v>
      </c>
      <c r="F55" s="15">
        <v>1817</v>
      </c>
      <c r="G55" s="21">
        <v>0.79068528771929825</v>
      </c>
      <c r="H55" s="21">
        <f t="shared" si="4"/>
        <v>2307.3461792109474</v>
      </c>
      <c r="I55" s="20">
        <v>517</v>
      </c>
      <c r="K55" s="30">
        <v>1592</v>
      </c>
      <c r="L55" s="11"/>
      <c r="M55" s="11"/>
      <c r="N55" s="11"/>
    </row>
    <row r="56" spans="1:14" x14ac:dyDescent="0.2">
      <c r="A56" s="15">
        <v>1511</v>
      </c>
      <c r="B56" s="10">
        <v>0.11915596638655461</v>
      </c>
      <c r="C56" s="10">
        <f t="shared" si="3"/>
        <v>347.71617487058819</v>
      </c>
      <c r="D56" s="10">
        <v>14</v>
      </c>
      <c r="F56" s="15">
        <v>1818</v>
      </c>
      <c r="G56" s="21">
        <v>0.67904113684210521</v>
      </c>
      <c r="H56" s="21">
        <f t="shared" si="4"/>
        <v>1981.5506838871577</v>
      </c>
      <c r="I56" s="20">
        <v>444</v>
      </c>
      <c r="K56" s="14">
        <v>1593</v>
      </c>
      <c r="L56" s="11"/>
      <c r="M56" s="11"/>
      <c r="N56" s="11"/>
    </row>
    <row r="57" spans="1:14" x14ac:dyDescent="0.2">
      <c r="A57" s="15">
        <v>1512</v>
      </c>
      <c r="B57" s="10">
        <v>0.15958388355342135</v>
      </c>
      <c r="C57" s="10">
        <f t="shared" si="3"/>
        <v>465.69130563025203</v>
      </c>
      <c r="D57" s="10">
        <v>18.75</v>
      </c>
      <c r="F57" s="15">
        <v>1819</v>
      </c>
      <c r="G57" s="21">
        <v>0.54139766315789484</v>
      </c>
      <c r="H57" s="21">
        <f t="shared" si="4"/>
        <v>1579.8850047208423</v>
      </c>
      <c r="I57" s="20">
        <v>354</v>
      </c>
      <c r="K57" s="30">
        <v>1594</v>
      </c>
      <c r="L57" s="11"/>
      <c r="M57" s="11"/>
      <c r="N57" s="11"/>
    </row>
    <row r="58" spans="1:14" x14ac:dyDescent="0.2">
      <c r="A58" s="15">
        <v>1513</v>
      </c>
      <c r="B58" s="10">
        <v>0.17132925738295315</v>
      </c>
      <c r="C58" s="10">
        <f t="shared" si="3"/>
        <v>499.96618572463854</v>
      </c>
      <c r="D58" s="10">
        <v>20.13</v>
      </c>
      <c r="F58" s="15">
        <v>1820</v>
      </c>
      <c r="G58" s="21">
        <v>0.36246114736842105</v>
      </c>
      <c r="H58" s="21">
        <f t="shared" si="4"/>
        <v>1057.7196218046315</v>
      </c>
      <c r="I58" s="14">
        <v>237</v>
      </c>
      <c r="K58" s="14">
        <v>1595</v>
      </c>
      <c r="L58" s="11"/>
      <c r="M58" s="11"/>
      <c r="N58" s="11"/>
    </row>
    <row r="59" spans="1:14" x14ac:dyDescent="0.2">
      <c r="A59" s="15">
        <v>1514</v>
      </c>
      <c r="B59" s="10">
        <v>0.19575623049219687</v>
      </c>
      <c r="C59" s="10">
        <f t="shared" si="3"/>
        <v>571.24800157310915</v>
      </c>
      <c r="D59" s="10">
        <v>23</v>
      </c>
      <c r="F59" s="15">
        <v>1821</v>
      </c>
      <c r="G59" s="21">
        <v>0.27222820350877197</v>
      </c>
      <c r="H59" s="21">
        <f t="shared" si="4"/>
        <v>794.40545435115803</v>
      </c>
      <c r="I59" s="14">
        <v>178</v>
      </c>
      <c r="K59" s="30">
        <v>1596</v>
      </c>
      <c r="L59" s="11"/>
      <c r="M59" s="11"/>
      <c r="N59" s="11"/>
    </row>
    <row r="60" spans="1:14" x14ac:dyDescent="0.2">
      <c r="A60" s="15">
        <v>1515</v>
      </c>
      <c r="B60" s="10">
        <v>0.17447837935174068</v>
      </c>
      <c r="C60" s="10">
        <f t="shared" si="3"/>
        <v>509.15582748907553</v>
      </c>
      <c r="D60" s="10">
        <v>20.5</v>
      </c>
      <c r="F60" s="15">
        <v>1822</v>
      </c>
      <c r="G60" s="21">
        <v>0.27222820350877197</v>
      </c>
      <c r="H60" s="21">
        <f t="shared" si="4"/>
        <v>794.40545435115803</v>
      </c>
      <c r="I60" s="14">
        <v>178</v>
      </c>
      <c r="K60" s="14">
        <v>1597</v>
      </c>
      <c r="L60" s="11"/>
      <c r="M60" s="11"/>
      <c r="N60" s="11"/>
    </row>
    <row r="61" spans="1:14" x14ac:dyDescent="0.2">
      <c r="A61" s="15">
        <v>1516</v>
      </c>
      <c r="B61" s="10">
        <v>0.17873394957983191</v>
      </c>
      <c r="C61" s="10">
        <f t="shared" si="3"/>
        <v>521.57426230588226</v>
      </c>
      <c r="D61" s="10">
        <v>21</v>
      </c>
      <c r="F61" s="15">
        <v>1823</v>
      </c>
      <c r="G61" s="21">
        <v>0.35634365964912279</v>
      </c>
      <c r="H61" s="21">
        <f t="shared" si="4"/>
        <v>1039.8678138416842</v>
      </c>
      <c r="I61" s="14">
        <v>233</v>
      </c>
      <c r="K61" s="30">
        <v>1598</v>
      </c>
      <c r="L61" s="10">
        <v>0.442332</v>
      </c>
      <c r="M61" s="10">
        <f>L61*2325</f>
        <v>1028.4219000000001</v>
      </c>
      <c r="N61" s="10">
        <v>3.96</v>
      </c>
    </row>
    <row r="62" spans="1:14" x14ac:dyDescent="0.2">
      <c r="A62" s="15">
        <v>1517</v>
      </c>
      <c r="B62" s="10">
        <v>0.19150066026410562</v>
      </c>
      <c r="C62" s="10">
        <f t="shared" si="3"/>
        <v>558.82956675630237</v>
      </c>
      <c r="D62" s="10">
        <v>22.5</v>
      </c>
      <c r="F62" s="15">
        <v>1824</v>
      </c>
      <c r="G62" s="21">
        <v>0.25693448421052628</v>
      </c>
      <c r="H62" s="21">
        <f t="shared" si="4"/>
        <v>749.77593444378931</v>
      </c>
      <c r="I62" s="14">
        <v>168</v>
      </c>
      <c r="K62" s="14">
        <v>1599</v>
      </c>
      <c r="L62" s="10">
        <v>0.51270300000000002</v>
      </c>
      <c r="M62" s="10">
        <f>L62*2325</f>
        <v>1192.0344750000002</v>
      </c>
      <c r="N62" s="10">
        <v>4.59</v>
      </c>
    </row>
    <row r="63" spans="1:14" x14ac:dyDescent="0.2">
      <c r="A63" s="15">
        <v>1518</v>
      </c>
      <c r="B63" s="10">
        <v>0.19575623049219687</v>
      </c>
      <c r="C63" s="10">
        <f t="shared" si="3"/>
        <v>571.24800157310915</v>
      </c>
      <c r="D63" s="10">
        <v>23</v>
      </c>
      <c r="F63" s="15">
        <v>1825</v>
      </c>
      <c r="G63" s="21">
        <v>0.30893312982456139</v>
      </c>
      <c r="H63" s="21">
        <f t="shared" si="4"/>
        <v>901.51630212884197</v>
      </c>
      <c r="I63" s="20">
        <v>202</v>
      </c>
      <c r="K63" s="30">
        <v>1600</v>
      </c>
      <c r="L63" s="10">
        <v>0.445683</v>
      </c>
      <c r="M63" s="10">
        <f>L63*2325</f>
        <v>1036.2129749999999</v>
      </c>
      <c r="N63" s="10">
        <v>3.99</v>
      </c>
    </row>
    <row r="64" spans="1:14" x14ac:dyDescent="0.2">
      <c r="A64" s="15">
        <v>1519</v>
      </c>
      <c r="B64" s="10">
        <v>0.17132925738295315</v>
      </c>
      <c r="C64" s="10">
        <f t="shared" si="3"/>
        <v>499.96618572463854</v>
      </c>
      <c r="D64" s="10">
        <v>20.13</v>
      </c>
      <c r="F64" s="15"/>
      <c r="H64" s="21"/>
      <c r="I64" s="20"/>
      <c r="K64" s="14">
        <v>1601</v>
      </c>
      <c r="L64" s="10">
        <v>0.40212000000000003</v>
      </c>
      <c r="M64" s="10">
        <f>L64*2743.5</f>
        <v>1103.21622</v>
      </c>
      <c r="N64" s="10">
        <v>3.6</v>
      </c>
    </row>
    <row r="65" spans="1:14" x14ac:dyDescent="0.2">
      <c r="A65" s="15">
        <v>1520</v>
      </c>
      <c r="B65" s="10">
        <v>0.20426737094837932</v>
      </c>
      <c r="C65" s="10">
        <f t="shared" ref="C65:C96" si="5">B65*2918.16</f>
        <v>596.0848712067226</v>
      </c>
      <c r="D65" s="10">
        <v>24</v>
      </c>
      <c r="F65" s="15"/>
      <c r="H65" s="21"/>
      <c r="I65" s="20"/>
      <c r="K65" s="30">
        <v>1602</v>
      </c>
      <c r="L65" s="10">
        <v>0.32504700000000003</v>
      </c>
      <c r="M65" s="10">
        <f>L65*2743.5</f>
        <v>891.76644450000003</v>
      </c>
      <c r="N65" s="10">
        <v>2.91</v>
      </c>
    </row>
    <row r="66" spans="1:14" x14ac:dyDescent="0.2">
      <c r="A66" s="15">
        <v>1521</v>
      </c>
      <c r="B66" s="10">
        <v>0.20579076668667462</v>
      </c>
      <c r="C66" s="10">
        <f t="shared" si="5"/>
        <v>600.5303837143864</v>
      </c>
      <c r="D66" s="10">
        <v>25.06</v>
      </c>
      <c r="F66" s="15"/>
      <c r="H66" s="21"/>
      <c r="K66" s="14">
        <v>1603</v>
      </c>
      <c r="L66" s="10">
        <v>0.38424799999999998</v>
      </c>
      <c r="M66" s="10">
        <f>L66*2743.5</f>
        <v>1054.1843879999999</v>
      </c>
      <c r="N66" s="10">
        <v>3.44</v>
      </c>
    </row>
    <row r="67" spans="1:14" x14ac:dyDescent="0.2">
      <c r="A67" s="15">
        <v>1522</v>
      </c>
      <c r="B67" s="10">
        <v>0.20579076668667462</v>
      </c>
      <c r="C67" s="10">
        <f t="shared" si="5"/>
        <v>600.5303837143864</v>
      </c>
      <c r="D67" s="10">
        <v>25.06</v>
      </c>
      <c r="F67" s="15"/>
      <c r="H67" s="21"/>
      <c r="I67" s="20"/>
      <c r="K67" s="30">
        <v>1604</v>
      </c>
      <c r="L67" s="10">
        <v>0.329536</v>
      </c>
      <c r="M67" s="10">
        <f>L67*2325</f>
        <v>766.1712</v>
      </c>
      <c r="N67" s="10">
        <v>3.04</v>
      </c>
    </row>
    <row r="68" spans="1:14" x14ac:dyDescent="0.2">
      <c r="A68" s="15">
        <v>1523</v>
      </c>
      <c r="B68" s="10">
        <v>0.20735103187703649</v>
      </c>
      <c r="C68" s="10">
        <f t="shared" si="5"/>
        <v>605.08348718229274</v>
      </c>
      <c r="D68" s="10">
        <v>25.25</v>
      </c>
      <c r="F68" s="15"/>
      <c r="H68" s="21"/>
      <c r="I68" s="20"/>
      <c r="K68" s="14">
        <v>1605</v>
      </c>
      <c r="L68" s="10">
        <v>0.33278799999999997</v>
      </c>
      <c r="M68" s="10">
        <f>L68*2325</f>
        <v>773.73209999999995</v>
      </c>
      <c r="N68" s="10">
        <v>3.07</v>
      </c>
    </row>
    <row r="69" spans="1:14" x14ac:dyDescent="0.2">
      <c r="A69" s="15">
        <v>1524</v>
      </c>
      <c r="B69" s="10">
        <v>0.20636560123049216</v>
      </c>
      <c r="C69" s="10">
        <f t="shared" si="5"/>
        <v>602.20784288677294</v>
      </c>
      <c r="D69" s="10">
        <v>25.13</v>
      </c>
      <c r="F69" s="15"/>
      <c r="H69" s="21"/>
      <c r="K69" s="30">
        <v>1606</v>
      </c>
      <c r="L69" s="10">
        <v>0.29918399999999995</v>
      </c>
      <c r="M69" s="10">
        <f>L69*2325</f>
        <v>695.60279999999989</v>
      </c>
      <c r="N69" s="10">
        <v>2.76</v>
      </c>
    </row>
    <row r="70" spans="1:14" x14ac:dyDescent="0.2">
      <c r="A70" s="15">
        <v>1525</v>
      </c>
      <c r="B70" s="10">
        <v>0.18476824622706223</v>
      </c>
      <c r="C70" s="10">
        <f t="shared" si="5"/>
        <v>539.18330540996385</v>
      </c>
      <c r="D70" s="10">
        <v>22.5</v>
      </c>
      <c r="F70" s="15"/>
      <c r="I70" s="20"/>
      <c r="K70" s="14">
        <v>1607</v>
      </c>
      <c r="L70" s="10">
        <v>0.255915</v>
      </c>
      <c r="M70" s="10">
        <f>L70*2743.5</f>
        <v>702.10280250000005</v>
      </c>
      <c r="N70" s="10">
        <v>2.35</v>
      </c>
    </row>
    <row r="71" spans="1:14" x14ac:dyDescent="0.2">
      <c r="A71" s="15">
        <v>1526</v>
      </c>
      <c r="B71" s="10">
        <v>0.19140094334162233</v>
      </c>
      <c r="C71" s="10">
        <f t="shared" si="5"/>
        <v>558.53857682178864</v>
      </c>
      <c r="D71" s="10">
        <v>25.25</v>
      </c>
      <c r="F71" s="15"/>
      <c r="I71" s="20"/>
      <c r="K71" s="30">
        <v>1608</v>
      </c>
      <c r="L71" s="10">
        <v>0.30383100000000002</v>
      </c>
      <c r="M71" s="10">
        <f>L71*2743.5</f>
        <v>833.56034850000003</v>
      </c>
      <c r="N71" s="10">
        <v>2.79</v>
      </c>
    </row>
    <row r="72" spans="1:14" x14ac:dyDescent="0.2">
      <c r="A72" s="15">
        <v>1527</v>
      </c>
      <c r="B72" s="10">
        <v>0.23403977855427882</v>
      </c>
      <c r="C72" s="10">
        <f t="shared" si="5"/>
        <v>682.96552018595423</v>
      </c>
      <c r="D72" s="10">
        <v>28.5</v>
      </c>
      <c r="F72" s="15"/>
      <c r="I72" s="20"/>
      <c r="K72" s="14">
        <v>1609</v>
      </c>
      <c r="L72" s="10">
        <v>0.34956900000000002</v>
      </c>
      <c r="M72" s="10">
        <f>L72*2743.5</f>
        <v>959.04255150000006</v>
      </c>
      <c r="N72" s="10">
        <v>3.21</v>
      </c>
    </row>
    <row r="73" spans="1:14" x14ac:dyDescent="0.2">
      <c r="A73" s="15">
        <v>1528</v>
      </c>
      <c r="B73" s="10">
        <v>0.23609275906791286</v>
      </c>
      <c r="C73" s="10">
        <f t="shared" si="5"/>
        <v>688.95644580162059</v>
      </c>
      <c r="D73" s="10">
        <v>28.75</v>
      </c>
      <c r="F73" s="15"/>
      <c r="I73" s="20"/>
      <c r="K73" s="30">
        <v>1610</v>
      </c>
      <c r="L73" s="10">
        <v>0.36045900000000003</v>
      </c>
      <c r="M73" s="10">
        <f>L73*2325</f>
        <v>838.06717500000002</v>
      </c>
      <c r="N73" s="10">
        <v>3.31</v>
      </c>
    </row>
    <row r="74" spans="1:14" x14ac:dyDescent="0.2">
      <c r="A74" s="15">
        <v>1529</v>
      </c>
      <c r="B74" s="10">
        <v>0.20529805136340248</v>
      </c>
      <c r="C74" s="10">
        <f t="shared" si="5"/>
        <v>599.09256156662661</v>
      </c>
      <c r="D74" s="10">
        <v>25</v>
      </c>
      <c r="F74" s="15"/>
      <c r="I74" s="20"/>
      <c r="K74" s="14">
        <v>1611</v>
      </c>
      <c r="L74" s="10">
        <v>0.32237100000000002</v>
      </c>
      <c r="M74" s="10">
        <f>L74*2325</f>
        <v>749.51257500000008</v>
      </c>
      <c r="N74" s="10">
        <v>3.01</v>
      </c>
    </row>
    <row r="75" spans="1:14" x14ac:dyDescent="0.2">
      <c r="A75" s="15">
        <v>1530</v>
      </c>
      <c r="B75" s="10">
        <v>7.4728490696278505E-3</v>
      </c>
      <c r="C75" s="10">
        <f t="shared" si="5"/>
        <v>21.806969241025207</v>
      </c>
      <c r="D75" s="10">
        <v>0.91</v>
      </c>
      <c r="F75" s="15"/>
      <c r="K75" s="30">
        <v>1612</v>
      </c>
      <c r="L75" s="10">
        <v>0.31166100000000002</v>
      </c>
      <c r="M75" s="10">
        <f>L75*2325</f>
        <v>724.61182500000007</v>
      </c>
      <c r="N75" s="10">
        <v>2.91</v>
      </c>
    </row>
    <row r="76" spans="1:14" x14ac:dyDescent="0.2">
      <c r="A76" s="15">
        <v>1531</v>
      </c>
      <c r="B76" s="10">
        <v>0.17737751637797974</v>
      </c>
      <c r="C76" s="10">
        <f t="shared" si="5"/>
        <v>517.61597319356531</v>
      </c>
      <c r="D76" s="10">
        <v>1.08</v>
      </c>
      <c r="F76" s="15"/>
      <c r="K76" s="14">
        <v>1613</v>
      </c>
      <c r="L76" s="10">
        <v>0.37270800000000004</v>
      </c>
      <c r="M76" s="10">
        <f>L76*2743.5</f>
        <v>1022.5243980000001</v>
      </c>
      <c r="N76" s="10">
        <v>3.48</v>
      </c>
    </row>
    <row r="77" spans="1:14" x14ac:dyDescent="0.2">
      <c r="A77" s="15">
        <v>1532</v>
      </c>
      <c r="B77" s="10">
        <v>0.19708612930886638</v>
      </c>
      <c r="C77" s="10">
        <f t="shared" si="5"/>
        <v>575.12885910396142</v>
      </c>
      <c r="D77" s="10">
        <v>1.2</v>
      </c>
      <c r="F77" s="15"/>
      <c r="K77" s="30">
        <v>1614</v>
      </c>
      <c r="L77" s="10">
        <v>0.248472</v>
      </c>
      <c r="M77" s="10">
        <f>L77*2743.5</f>
        <v>681.68293200000005</v>
      </c>
      <c r="N77" s="10">
        <v>2.3199999999999998</v>
      </c>
    </row>
    <row r="78" spans="1:14" x14ac:dyDescent="0.2">
      <c r="A78" s="15">
        <v>1533</v>
      </c>
      <c r="B78" s="10">
        <v>0.15274175021437145</v>
      </c>
      <c r="C78" s="10">
        <f t="shared" si="5"/>
        <v>445.72486580557018</v>
      </c>
      <c r="D78" s="10">
        <v>0.93</v>
      </c>
      <c r="F78" s="15"/>
      <c r="I78" s="20"/>
      <c r="K78" s="14">
        <v>1615</v>
      </c>
      <c r="L78" s="10">
        <v>0.29024100000000003</v>
      </c>
      <c r="M78" s="10">
        <f>L78*2743.5</f>
        <v>796.27618350000012</v>
      </c>
      <c r="N78" s="10">
        <v>2.71</v>
      </c>
    </row>
    <row r="79" spans="1:14" x14ac:dyDescent="0.2">
      <c r="A79" s="15">
        <v>1534</v>
      </c>
      <c r="B79" s="10">
        <v>0.13631790610529923</v>
      </c>
      <c r="C79" s="10">
        <f t="shared" si="5"/>
        <v>397.79746088024001</v>
      </c>
      <c r="D79" s="10">
        <v>0.83</v>
      </c>
      <c r="F79" s="15"/>
      <c r="I79" s="20"/>
      <c r="K79" s="30">
        <v>1616</v>
      </c>
      <c r="L79" s="10">
        <v>0.38448900000000003</v>
      </c>
      <c r="M79" s="10">
        <f>L79*2325</f>
        <v>893.93692500000009</v>
      </c>
      <c r="N79" s="10">
        <v>3.59</v>
      </c>
    </row>
    <row r="80" spans="1:14" x14ac:dyDescent="0.2">
      <c r="A80" s="15">
        <v>1535</v>
      </c>
      <c r="B80" s="10">
        <v>0.14452982815983534</v>
      </c>
      <c r="C80" s="10">
        <f t="shared" si="5"/>
        <v>421.76116334290509</v>
      </c>
      <c r="D80" s="10">
        <v>0.88</v>
      </c>
      <c r="F80" s="15"/>
      <c r="I80" s="20"/>
      <c r="K80" s="14">
        <v>1617</v>
      </c>
      <c r="L80" s="10">
        <v>0.35664300000000004</v>
      </c>
      <c r="M80" s="10">
        <f>L80*2325</f>
        <v>829.19497500000011</v>
      </c>
      <c r="N80" s="10">
        <v>3.33</v>
      </c>
    </row>
    <row r="81" spans="1:14" x14ac:dyDescent="0.2">
      <c r="A81" s="15">
        <v>1536</v>
      </c>
      <c r="B81" s="10">
        <v>0.17901990078888697</v>
      </c>
      <c r="C81" s="10">
        <f t="shared" si="5"/>
        <v>522.40871368609839</v>
      </c>
      <c r="D81" s="10">
        <v>1.0900000000000001</v>
      </c>
      <c r="F81" s="15"/>
      <c r="I81" s="20"/>
      <c r="K81" s="30">
        <v>1618</v>
      </c>
      <c r="L81" s="10">
        <v>0.33415200000000006</v>
      </c>
      <c r="M81" s="10">
        <f>L81*2325</f>
        <v>776.90340000000015</v>
      </c>
      <c r="N81" s="10">
        <v>3.12</v>
      </c>
    </row>
    <row r="82" spans="1:14" x14ac:dyDescent="0.2">
      <c r="A82" s="15">
        <v>1537</v>
      </c>
      <c r="B82" s="10">
        <v>0.13631790610529923</v>
      </c>
      <c r="C82" s="10">
        <f t="shared" si="5"/>
        <v>397.79746088024001</v>
      </c>
      <c r="D82" s="10">
        <v>0.83</v>
      </c>
      <c r="F82" s="15"/>
      <c r="K82" s="14">
        <v>1619</v>
      </c>
      <c r="L82" s="10">
        <v>0.31701600000000002</v>
      </c>
      <c r="M82" s="10">
        <f>L82*2743.5</f>
        <v>869.73339600000008</v>
      </c>
      <c r="N82" s="10">
        <v>2.96</v>
      </c>
    </row>
    <row r="83" spans="1:14" x14ac:dyDescent="0.2">
      <c r="A83" s="15">
        <v>1538</v>
      </c>
      <c r="B83" s="10">
        <v>0.15602651903618589</v>
      </c>
      <c r="C83" s="10">
        <f t="shared" si="5"/>
        <v>455.31034679063617</v>
      </c>
      <c r="D83" s="10">
        <v>0.95</v>
      </c>
      <c r="F83" s="15"/>
      <c r="K83" s="30">
        <v>1620</v>
      </c>
      <c r="L83" s="10">
        <v>0.26522400000000002</v>
      </c>
      <c r="M83" s="10">
        <f>L83*2743.5</f>
        <v>727.64204400000006</v>
      </c>
      <c r="N83" s="10">
        <v>2.58</v>
      </c>
    </row>
    <row r="84" spans="1:14" x14ac:dyDescent="0.2">
      <c r="A84" s="15">
        <v>1539</v>
      </c>
      <c r="B84" s="10">
        <v>0.17245036314525808</v>
      </c>
      <c r="C84" s="10">
        <f t="shared" si="5"/>
        <v>503.23775171596628</v>
      </c>
      <c r="D84" s="10">
        <v>1.05</v>
      </c>
      <c r="F84" s="15"/>
      <c r="I84" s="20"/>
      <c r="K84" s="14">
        <v>1621</v>
      </c>
      <c r="L84" s="10">
        <v>0.23129999999999998</v>
      </c>
      <c r="M84" s="10">
        <f>L84*2743.5</f>
        <v>634.57154999999989</v>
      </c>
      <c r="N84" s="10">
        <v>2.25</v>
      </c>
    </row>
    <row r="85" spans="1:14" x14ac:dyDescent="0.2">
      <c r="A85" s="15">
        <v>1540</v>
      </c>
      <c r="B85" s="10">
        <v>0.18066228519979419</v>
      </c>
      <c r="C85" s="10">
        <f t="shared" si="5"/>
        <v>527.20145417863137</v>
      </c>
      <c r="D85" s="10">
        <v>1.1000000000000001</v>
      </c>
      <c r="F85" s="15"/>
      <c r="I85" s="20"/>
      <c r="K85" s="30">
        <v>1622</v>
      </c>
      <c r="L85" s="10">
        <v>0.26008399999999998</v>
      </c>
      <c r="M85" s="10">
        <f>L85*2325</f>
        <v>604.69529999999997</v>
      </c>
      <c r="N85" s="10">
        <v>2.5299999999999998</v>
      </c>
    </row>
    <row r="86" spans="1:14" x14ac:dyDescent="0.2">
      <c r="A86" s="15">
        <v>1541</v>
      </c>
      <c r="B86" s="10">
        <v>0.16752320991253641</v>
      </c>
      <c r="C86" s="10">
        <f t="shared" si="5"/>
        <v>488.85953023836726</v>
      </c>
      <c r="D86" s="10">
        <v>1.02</v>
      </c>
      <c r="F86" s="15"/>
      <c r="I86" s="20"/>
      <c r="K86" s="14">
        <v>1623</v>
      </c>
      <c r="L86" s="10">
        <v>0.34437999999999996</v>
      </c>
      <c r="M86" s="10">
        <f>L86*2325</f>
        <v>800.68349999999987</v>
      </c>
      <c r="N86" s="10">
        <v>3.35</v>
      </c>
    </row>
    <row r="87" spans="1:14" x14ac:dyDescent="0.2">
      <c r="A87" s="15">
        <v>1542</v>
      </c>
      <c r="B87" s="10">
        <v>0.16916559432344364</v>
      </c>
      <c r="C87" s="10">
        <f t="shared" si="5"/>
        <v>493.65227073090023</v>
      </c>
      <c r="D87" s="10">
        <v>1.03</v>
      </c>
      <c r="F87" s="15"/>
      <c r="I87" s="20"/>
      <c r="K87" s="30">
        <v>1624</v>
      </c>
      <c r="L87" s="10">
        <v>0.45437599999999995</v>
      </c>
      <c r="M87" s="10">
        <f>L87*2325</f>
        <v>1056.4241999999999</v>
      </c>
      <c r="N87" s="10">
        <v>4.42</v>
      </c>
    </row>
    <row r="88" spans="1:14" x14ac:dyDescent="0.2">
      <c r="A88" s="15">
        <v>1543</v>
      </c>
      <c r="B88" s="10">
        <v>0.17737865546218487</v>
      </c>
      <c r="C88" s="10">
        <f t="shared" si="5"/>
        <v>517.61929722352943</v>
      </c>
      <c r="D88" s="10">
        <v>1.08</v>
      </c>
      <c r="F88" s="15"/>
      <c r="I88" s="20"/>
      <c r="K88" s="14">
        <v>1625</v>
      </c>
      <c r="L88" s="10">
        <v>0.40503199999999995</v>
      </c>
      <c r="M88" s="10">
        <f>L88*2743.5</f>
        <v>1111.2052919999999</v>
      </c>
      <c r="N88" s="10">
        <v>3.94</v>
      </c>
    </row>
    <row r="89" spans="1:14" x14ac:dyDescent="0.2">
      <c r="A89" s="15">
        <v>1544</v>
      </c>
      <c r="B89" s="10">
        <v>0.18559063025210082</v>
      </c>
      <c r="C89" s="10">
        <f t="shared" si="5"/>
        <v>541.58315357647052</v>
      </c>
      <c r="D89" s="10">
        <v>1.1299999999999999</v>
      </c>
      <c r="F89" s="15"/>
      <c r="I89" s="20"/>
      <c r="K89" s="30">
        <v>1626</v>
      </c>
      <c r="L89" s="10">
        <v>0.47904799999999997</v>
      </c>
      <c r="M89" s="10">
        <f>L89*2743.5</f>
        <v>1314.268188</v>
      </c>
      <c r="N89" s="10">
        <v>4.66</v>
      </c>
    </row>
    <row r="90" spans="1:14" x14ac:dyDescent="0.2">
      <c r="A90" s="15">
        <v>1545</v>
      </c>
      <c r="B90" s="10">
        <v>0.18887542016806722</v>
      </c>
      <c r="C90" s="10">
        <f t="shared" si="5"/>
        <v>551.16869611764696</v>
      </c>
      <c r="D90" s="10">
        <v>1.1499999999999999</v>
      </c>
      <c r="F90" s="15"/>
      <c r="K90" s="14">
        <v>1627</v>
      </c>
      <c r="L90" s="10">
        <v>0.37933199999999995</v>
      </c>
      <c r="M90" s="10">
        <f>L90*2743.5</f>
        <v>1040.6973419999999</v>
      </c>
      <c r="N90" s="10">
        <v>3.69</v>
      </c>
    </row>
    <row r="91" spans="1:14" x14ac:dyDescent="0.2">
      <c r="A91" s="15">
        <v>1546</v>
      </c>
      <c r="B91" s="10">
        <v>0.27920714285714282</v>
      </c>
      <c r="C91" s="10">
        <f t="shared" si="5"/>
        <v>814.77111599999989</v>
      </c>
      <c r="D91" s="10">
        <v>1.7</v>
      </c>
      <c r="F91" s="15"/>
      <c r="I91" s="20"/>
      <c r="K91" s="30">
        <v>1628</v>
      </c>
      <c r="L91" s="11"/>
      <c r="M91" s="11"/>
      <c r="N91" s="11"/>
    </row>
    <row r="92" spans="1:14" x14ac:dyDescent="0.2">
      <c r="A92" s="15">
        <v>1547</v>
      </c>
      <c r="B92" s="10">
        <v>0.1461731512605042</v>
      </c>
      <c r="C92" s="10">
        <f t="shared" si="5"/>
        <v>426.55664308235293</v>
      </c>
      <c r="D92" s="10">
        <v>0.89</v>
      </c>
      <c r="F92" s="15"/>
      <c r="I92" s="20"/>
      <c r="K92" s="14">
        <v>1629</v>
      </c>
      <c r="L92" s="11"/>
      <c r="M92" s="11"/>
      <c r="N92" s="11"/>
    </row>
    <row r="93" spans="1:14" x14ac:dyDescent="0.2">
      <c r="A93" s="15">
        <v>1548</v>
      </c>
      <c r="B93" s="10">
        <v>0.1461731512605042</v>
      </c>
      <c r="C93" s="10">
        <f t="shared" si="5"/>
        <v>426.55664308235293</v>
      </c>
      <c r="D93" s="10">
        <v>0.89</v>
      </c>
      <c r="F93" s="15"/>
      <c r="I93" s="20"/>
      <c r="K93" s="30">
        <v>1630</v>
      </c>
      <c r="L93" s="11"/>
      <c r="M93" s="11"/>
      <c r="N93" s="11"/>
    </row>
    <row r="94" spans="1:14" x14ac:dyDescent="0.2">
      <c r="A94" s="15">
        <v>1549</v>
      </c>
      <c r="B94" s="10">
        <v>0.1938026050420168</v>
      </c>
      <c r="C94" s="10">
        <f t="shared" si="5"/>
        <v>565.54700992941173</v>
      </c>
      <c r="D94" s="10">
        <v>1.18</v>
      </c>
      <c r="F94" s="15"/>
      <c r="K94" s="14">
        <v>1631</v>
      </c>
      <c r="L94" s="11"/>
      <c r="M94" s="11"/>
      <c r="N94" s="11"/>
    </row>
    <row r="95" spans="1:14" x14ac:dyDescent="0.2">
      <c r="A95" s="15">
        <v>1550</v>
      </c>
      <c r="B95" s="10">
        <v>0.19872978991596638</v>
      </c>
      <c r="C95" s="10">
        <f t="shared" si="5"/>
        <v>579.92532374117638</v>
      </c>
      <c r="D95" s="10">
        <v>1.21</v>
      </c>
      <c r="F95" s="15"/>
      <c r="I95" s="20"/>
      <c r="K95" s="30">
        <v>1632</v>
      </c>
      <c r="L95" s="11"/>
      <c r="M95" s="11"/>
      <c r="N95" s="11"/>
    </row>
    <row r="96" spans="1:14" x14ac:dyDescent="0.2">
      <c r="A96" s="15">
        <v>1551</v>
      </c>
      <c r="B96" s="10">
        <v>0.22008092436974791</v>
      </c>
      <c r="C96" s="10">
        <f t="shared" si="5"/>
        <v>642.23135025882357</v>
      </c>
      <c r="D96" s="10">
        <v>1.34</v>
      </c>
      <c r="F96" s="15"/>
      <c r="I96" s="20"/>
      <c r="K96" s="14">
        <v>1633</v>
      </c>
      <c r="L96" s="11"/>
      <c r="M96" s="11"/>
      <c r="N96" s="11"/>
    </row>
    <row r="97" spans="1:14" x14ac:dyDescent="0.2">
      <c r="A97" s="15">
        <v>1552</v>
      </c>
      <c r="B97" s="10">
        <v>0.246359243697479</v>
      </c>
      <c r="C97" s="10">
        <f t="shared" ref="C97:C109" si="6">B97*2918.16</f>
        <v>718.91569058823529</v>
      </c>
      <c r="D97" s="10">
        <v>1.5</v>
      </c>
      <c r="F97" s="15"/>
      <c r="I97" s="20"/>
      <c r="K97" s="30">
        <v>1634</v>
      </c>
      <c r="L97" s="11"/>
      <c r="M97" s="11"/>
      <c r="N97" s="11"/>
    </row>
    <row r="98" spans="1:14" x14ac:dyDescent="0.2">
      <c r="A98" s="15">
        <v>1553</v>
      </c>
      <c r="B98" s="10">
        <v>0.27427995798319327</v>
      </c>
      <c r="C98" s="10">
        <f t="shared" si="6"/>
        <v>800.39280218823524</v>
      </c>
      <c r="D98" s="10">
        <v>1.67</v>
      </c>
      <c r="F98" s="15"/>
      <c r="I98" s="20"/>
      <c r="K98" s="14">
        <v>1635</v>
      </c>
      <c r="L98" s="11"/>
      <c r="M98" s="11"/>
      <c r="N98" s="11"/>
    </row>
    <row r="99" spans="1:14" x14ac:dyDescent="0.2">
      <c r="A99" s="15">
        <v>1554</v>
      </c>
      <c r="B99" s="10">
        <v>0.26450956311095869</v>
      </c>
      <c r="C99" s="10">
        <f t="shared" si="6"/>
        <v>771.88122668787514</v>
      </c>
      <c r="D99" s="10">
        <v>1.69</v>
      </c>
      <c r="F99" s="15"/>
      <c r="K99" s="30">
        <v>1636</v>
      </c>
      <c r="L99" s="11"/>
      <c r="M99" s="11"/>
      <c r="N99" s="11"/>
    </row>
    <row r="100" spans="1:14" x14ac:dyDescent="0.2">
      <c r="A100" s="15">
        <v>1555</v>
      </c>
      <c r="B100" s="10">
        <v>0.22381578417081119</v>
      </c>
      <c r="C100" s="10">
        <f t="shared" si="6"/>
        <v>653.13026873589433</v>
      </c>
      <c r="D100" s="10">
        <v>1.43</v>
      </c>
      <c r="F100" s="15"/>
      <c r="K100" s="14">
        <v>1637</v>
      </c>
      <c r="L100" s="11"/>
      <c r="M100" s="11"/>
      <c r="N100" s="11"/>
    </row>
    <row r="101" spans="1:14" x14ac:dyDescent="0.2">
      <c r="A101" s="15">
        <v>1556</v>
      </c>
      <c r="B101" s="10">
        <v>0.3192896501457726</v>
      </c>
      <c r="C101" s="10">
        <f t="shared" si="6"/>
        <v>931.73828546938773</v>
      </c>
      <c r="D101" s="10">
        <v>2.04</v>
      </c>
      <c r="F101" s="15"/>
      <c r="I101" s="20"/>
      <c r="K101" s="30">
        <v>1638</v>
      </c>
      <c r="L101" s="11"/>
      <c r="M101" s="11"/>
      <c r="N101" s="11"/>
    </row>
    <row r="102" spans="1:14" x14ac:dyDescent="0.2">
      <c r="A102" s="15">
        <v>1557</v>
      </c>
      <c r="B102" s="10">
        <v>0.23946723760932948</v>
      </c>
      <c r="C102" s="10">
        <f t="shared" si="6"/>
        <v>698.80371410204089</v>
      </c>
      <c r="D102" s="10">
        <v>1.53</v>
      </c>
      <c r="F102" s="15"/>
      <c r="K102" s="14">
        <v>1639</v>
      </c>
      <c r="L102" s="11"/>
      <c r="M102" s="11"/>
      <c r="N102" s="11"/>
    </row>
    <row r="103" spans="1:14" x14ac:dyDescent="0.2">
      <c r="A103" s="15">
        <v>1558</v>
      </c>
      <c r="B103" s="10">
        <v>0.20346889470073745</v>
      </c>
      <c r="C103" s="10">
        <f t="shared" si="6"/>
        <v>593.75478975990393</v>
      </c>
      <c r="D103" s="10">
        <v>1.3</v>
      </c>
      <c r="F103" s="15"/>
      <c r="I103" s="20"/>
      <c r="K103" s="30">
        <v>1640</v>
      </c>
      <c r="L103" s="11"/>
      <c r="M103" s="11"/>
      <c r="N103" s="11"/>
    </row>
    <row r="104" spans="1:14" x14ac:dyDescent="0.2">
      <c r="A104" s="15">
        <v>1559</v>
      </c>
      <c r="B104" s="10">
        <v>0.2472929643285886</v>
      </c>
      <c r="C104" s="10">
        <f t="shared" si="6"/>
        <v>721.64043678511405</v>
      </c>
      <c r="D104" s="10">
        <v>1.58</v>
      </c>
      <c r="F104" s="15"/>
      <c r="I104" s="20"/>
      <c r="K104" s="14">
        <v>1641</v>
      </c>
      <c r="L104" s="11"/>
      <c r="M104" s="11"/>
      <c r="N104" s="11"/>
    </row>
    <row r="105" spans="1:14" x14ac:dyDescent="0.2">
      <c r="A105" s="15">
        <v>1560</v>
      </c>
      <c r="B105" s="10">
        <v>0.22068549348310754</v>
      </c>
      <c r="C105" s="10">
        <f t="shared" si="6"/>
        <v>643.99557966266502</v>
      </c>
      <c r="D105" s="10">
        <v>1.41</v>
      </c>
      <c r="F105" s="15"/>
      <c r="K105" s="30">
        <v>1642</v>
      </c>
      <c r="L105" s="11"/>
      <c r="M105" s="11"/>
      <c r="N105" s="11"/>
    </row>
    <row r="106" spans="1:14" x14ac:dyDescent="0.2">
      <c r="A106" s="15">
        <v>1561</v>
      </c>
      <c r="B106" s="10">
        <v>0.25668383639169956</v>
      </c>
      <c r="C106" s="10">
        <f t="shared" si="6"/>
        <v>749.04450400480198</v>
      </c>
      <c r="D106" s="10">
        <v>1.64</v>
      </c>
      <c r="F106" s="15"/>
      <c r="K106" s="14">
        <v>1643</v>
      </c>
      <c r="L106" s="11"/>
      <c r="M106" s="11"/>
      <c r="N106" s="11"/>
    </row>
    <row r="107" spans="1:14" x14ac:dyDescent="0.2">
      <c r="A107" s="15">
        <v>1562</v>
      </c>
      <c r="B107" s="10">
        <v>0.25042325501629226</v>
      </c>
      <c r="C107" s="10">
        <f t="shared" si="6"/>
        <v>730.77512585834336</v>
      </c>
      <c r="D107" s="10">
        <v>1.6</v>
      </c>
      <c r="F107" s="15"/>
      <c r="I107" s="20"/>
      <c r="K107" s="30">
        <v>1644</v>
      </c>
      <c r="L107" s="11"/>
      <c r="M107" s="11"/>
      <c r="N107" s="11"/>
    </row>
    <row r="108" spans="1:14" x14ac:dyDescent="0.2">
      <c r="A108" s="15">
        <v>1563</v>
      </c>
      <c r="B108" s="10">
        <v>0.26129011104441774</v>
      </c>
      <c r="C108" s="10">
        <f t="shared" si="6"/>
        <v>762.48635044537798</v>
      </c>
      <c r="D108" s="10">
        <v>1.75</v>
      </c>
      <c r="F108" s="15"/>
      <c r="K108" s="14">
        <v>1645</v>
      </c>
      <c r="L108" s="11"/>
      <c r="M108" s="11"/>
      <c r="N108" s="11"/>
    </row>
    <row r="109" spans="1:14" x14ac:dyDescent="0.2">
      <c r="A109" s="15">
        <v>1564</v>
      </c>
      <c r="B109" s="10">
        <v>0.25382467930029151</v>
      </c>
      <c r="C109" s="10">
        <f t="shared" si="6"/>
        <v>740.7010261469386</v>
      </c>
      <c r="D109" s="10">
        <v>1.7</v>
      </c>
      <c r="F109" s="15"/>
      <c r="I109" s="20"/>
      <c r="K109" s="30">
        <v>1646</v>
      </c>
      <c r="L109" s="11"/>
      <c r="M109" s="11"/>
      <c r="N109" s="11"/>
    </row>
    <row r="110" spans="1:14" x14ac:dyDescent="0.2">
      <c r="A110" s="15">
        <v>1565</v>
      </c>
      <c r="B110" s="11"/>
      <c r="C110" s="10"/>
      <c r="D110" s="10" t="s">
        <v>277</v>
      </c>
      <c r="F110" s="15"/>
      <c r="I110" s="20"/>
      <c r="K110" s="14">
        <v>1647</v>
      </c>
      <c r="L110" s="11"/>
      <c r="M110" s="11"/>
      <c r="N110" s="11"/>
    </row>
    <row r="111" spans="1:14" x14ac:dyDescent="0.2">
      <c r="A111" s="15">
        <v>1566</v>
      </c>
      <c r="B111" s="10">
        <v>0.28368640627679637</v>
      </c>
      <c r="C111" s="10">
        <f t="shared" ref="C111:C117" si="7">B111*2918.16</f>
        <v>827.842323340696</v>
      </c>
      <c r="D111" s="10">
        <v>1.9</v>
      </c>
      <c r="F111" s="15"/>
      <c r="I111" s="20"/>
      <c r="K111" s="30">
        <v>1648</v>
      </c>
      <c r="L111" s="11"/>
      <c r="M111" s="11"/>
      <c r="N111" s="11"/>
    </row>
    <row r="112" spans="1:14" x14ac:dyDescent="0.2">
      <c r="A112" s="15">
        <v>1567</v>
      </c>
      <c r="B112" s="10">
        <v>0.29563109706739837</v>
      </c>
      <c r="C112" s="10">
        <f t="shared" si="7"/>
        <v>862.69884221819916</v>
      </c>
      <c r="D112" s="10">
        <v>1.98</v>
      </c>
      <c r="F112" s="15"/>
      <c r="I112" s="20"/>
      <c r="K112" s="14">
        <v>1649</v>
      </c>
      <c r="L112" s="11"/>
      <c r="M112" s="11"/>
      <c r="N112" s="11"/>
    </row>
    <row r="113" spans="1:14" x14ac:dyDescent="0.2">
      <c r="A113" s="15">
        <v>1568</v>
      </c>
      <c r="B113" s="10">
        <v>0.318027392299777</v>
      </c>
      <c r="C113" s="10">
        <f t="shared" si="7"/>
        <v>928.05481511351718</v>
      </c>
      <c r="D113" s="10">
        <v>2.13</v>
      </c>
      <c r="F113" s="15"/>
      <c r="I113" s="20"/>
      <c r="K113" s="30">
        <v>1650</v>
      </c>
      <c r="L113" s="11"/>
      <c r="M113" s="11"/>
      <c r="N113" s="11"/>
    </row>
    <row r="114" spans="1:14" x14ac:dyDescent="0.2">
      <c r="A114" s="15">
        <v>1569</v>
      </c>
      <c r="B114" s="10">
        <v>0.28667257897444687</v>
      </c>
      <c r="C114" s="10">
        <f t="shared" si="7"/>
        <v>836.55645306007182</v>
      </c>
      <c r="D114" s="10">
        <v>1.92</v>
      </c>
      <c r="F114" s="15"/>
      <c r="I114" s="20"/>
      <c r="K114" s="14">
        <v>1651</v>
      </c>
      <c r="L114" s="11"/>
      <c r="M114" s="11"/>
      <c r="N114" s="11"/>
    </row>
    <row r="115" spans="1:14" x14ac:dyDescent="0.2">
      <c r="A115" s="15">
        <v>1570</v>
      </c>
      <c r="B115" s="10">
        <v>0.25382467930029151</v>
      </c>
      <c r="C115" s="10">
        <f t="shared" si="7"/>
        <v>740.7010261469386</v>
      </c>
      <c r="D115" s="10">
        <v>1.7</v>
      </c>
      <c r="F115" s="15"/>
      <c r="K115" s="30">
        <v>1652</v>
      </c>
      <c r="L115" s="11"/>
      <c r="M115" s="11"/>
      <c r="N115" s="11"/>
    </row>
    <row r="116" spans="1:14" x14ac:dyDescent="0.2">
      <c r="A116" s="15">
        <v>1571</v>
      </c>
      <c r="B116" s="10">
        <v>0.34042368753215563</v>
      </c>
      <c r="C116" s="10">
        <f t="shared" si="7"/>
        <v>993.4107880088352</v>
      </c>
      <c r="D116" s="10">
        <v>2.2799999999999998</v>
      </c>
      <c r="F116" s="15"/>
      <c r="I116" s="20"/>
      <c r="K116" s="14">
        <v>1653</v>
      </c>
      <c r="L116" s="11"/>
      <c r="M116" s="11"/>
      <c r="N116" s="11"/>
    </row>
    <row r="117" spans="1:14" x14ac:dyDescent="0.2">
      <c r="A117" s="15">
        <v>1572</v>
      </c>
      <c r="B117" s="10">
        <v>0.35834072371805858</v>
      </c>
      <c r="C117" s="10">
        <f t="shared" si="7"/>
        <v>1045.6955663250899</v>
      </c>
      <c r="D117" s="10">
        <v>2.4</v>
      </c>
      <c r="F117" s="15"/>
      <c r="K117" s="30">
        <v>1654</v>
      </c>
      <c r="L117" s="11"/>
      <c r="M117" s="11"/>
      <c r="N117" s="11"/>
    </row>
    <row r="118" spans="1:14" x14ac:dyDescent="0.2">
      <c r="A118" s="15">
        <v>1573</v>
      </c>
      <c r="B118" s="11"/>
      <c r="C118" s="10"/>
      <c r="D118" s="10" t="s">
        <v>277</v>
      </c>
      <c r="F118" s="15"/>
      <c r="I118" s="20"/>
      <c r="K118" s="14">
        <v>1655</v>
      </c>
      <c r="L118" s="11"/>
      <c r="M118" s="11"/>
      <c r="N118" s="11"/>
    </row>
    <row r="119" spans="1:14" x14ac:dyDescent="0.2">
      <c r="A119" s="15">
        <v>1574</v>
      </c>
      <c r="B119" s="11"/>
      <c r="C119" s="10"/>
      <c r="D119" s="10" t="s">
        <v>277</v>
      </c>
      <c r="F119" s="15"/>
      <c r="I119" s="20"/>
      <c r="K119" s="30">
        <v>1656</v>
      </c>
      <c r="L119" s="11"/>
      <c r="M119" s="11"/>
      <c r="N119" s="11"/>
    </row>
    <row r="120" spans="1:14" x14ac:dyDescent="0.2">
      <c r="A120" s="15">
        <v>1575</v>
      </c>
      <c r="B120" s="11"/>
      <c r="C120" s="10"/>
      <c r="D120" s="10" t="s">
        <v>277</v>
      </c>
      <c r="F120" s="15"/>
      <c r="K120" s="14">
        <v>1657</v>
      </c>
      <c r="L120" s="11"/>
      <c r="M120" s="11"/>
      <c r="N120" s="11"/>
    </row>
    <row r="121" spans="1:14" x14ac:dyDescent="0.2">
      <c r="A121" s="15">
        <v>1576</v>
      </c>
      <c r="B121" s="11"/>
      <c r="C121" s="10"/>
      <c r="D121" s="10" t="s">
        <v>277</v>
      </c>
      <c r="F121" s="15"/>
      <c r="K121" s="30">
        <v>1658</v>
      </c>
      <c r="L121" s="11"/>
      <c r="M121" s="11"/>
      <c r="N121" s="11"/>
    </row>
    <row r="122" spans="1:14" x14ac:dyDescent="0.2">
      <c r="A122" s="15">
        <v>1577</v>
      </c>
      <c r="B122" s="11"/>
      <c r="C122" s="10"/>
      <c r="D122" s="10" t="s">
        <v>277</v>
      </c>
      <c r="F122" s="15"/>
      <c r="I122" s="20"/>
      <c r="K122" s="14">
        <v>1659</v>
      </c>
      <c r="L122" s="11"/>
      <c r="M122" s="11"/>
      <c r="N122" s="11"/>
    </row>
    <row r="123" spans="1:14" x14ac:dyDescent="0.2">
      <c r="A123" s="15">
        <v>1578</v>
      </c>
      <c r="B123" s="11"/>
      <c r="C123" s="10"/>
      <c r="D123" s="10" t="s">
        <v>277</v>
      </c>
      <c r="F123" s="15"/>
      <c r="I123" s="20"/>
      <c r="K123" s="30">
        <v>1660</v>
      </c>
      <c r="L123" s="11"/>
      <c r="M123" s="11"/>
      <c r="N123" s="11"/>
    </row>
    <row r="124" spans="1:14" x14ac:dyDescent="0.2">
      <c r="A124" s="15">
        <v>1579</v>
      </c>
      <c r="B124" s="11"/>
      <c r="C124" s="10"/>
      <c r="D124" s="10" t="s">
        <v>277</v>
      </c>
      <c r="F124" s="15"/>
      <c r="I124" s="20"/>
      <c r="K124" s="14">
        <v>1661</v>
      </c>
      <c r="L124" s="11"/>
      <c r="M124" s="11"/>
      <c r="N124" s="11"/>
    </row>
    <row r="125" spans="1:14" x14ac:dyDescent="0.2">
      <c r="A125" s="15">
        <v>1580</v>
      </c>
      <c r="B125" s="11"/>
      <c r="C125" s="10"/>
      <c r="D125" s="10" t="s">
        <v>277</v>
      </c>
      <c r="F125" s="15"/>
      <c r="I125" s="20"/>
      <c r="K125" s="30">
        <v>1662</v>
      </c>
      <c r="L125" s="11"/>
      <c r="M125" s="11"/>
      <c r="N125" s="11"/>
    </row>
    <row r="126" spans="1:14" x14ac:dyDescent="0.2">
      <c r="A126" s="15">
        <v>1581</v>
      </c>
      <c r="B126" s="11"/>
      <c r="C126" s="11"/>
      <c r="D126" s="10" t="s">
        <v>277</v>
      </c>
      <c r="F126" s="15"/>
      <c r="I126" s="20"/>
      <c r="K126" s="14">
        <v>1663</v>
      </c>
      <c r="L126" s="11"/>
      <c r="M126" s="11"/>
      <c r="N126" s="11"/>
    </row>
    <row r="127" spans="1:14" x14ac:dyDescent="0.2">
      <c r="A127" s="15">
        <v>1582</v>
      </c>
      <c r="B127" s="11"/>
      <c r="C127" s="11"/>
      <c r="D127" s="10" t="s">
        <v>277</v>
      </c>
      <c r="F127" s="15"/>
      <c r="K127" s="30">
        <v>1664</v>
      </c>
      <c r="L127" s="11"/>
      <c r="M127" s="11"/>
      <c r="N127" s="11"/>
    </row>
    <row r="128" spans="1:14" x14ac:dyDescent="0.2">
      <c r="A128" s="15">
        <v>1583</v>
      </c>
      <c r="B128" s="11"/>
      <c r="C128" s="11"/>
      <c r="D128" s="10" t="s">
        <v>277</v>
      </c>
      <c r="F128" s="15"/>
      <c r="I128" s="20"/>
      <c r="K128" s="14">
        <v>1665</v>
      </c>
      <c r="L128" s="11"/>
      <c r="M128" s="11"/>
      <c r="N128" s="11"/>
    </row>
    <row r="129" spans="1:14" x14ac:dyDescent="0.2">
      <c r="A129" s="15">
        <v>1584</v>
      </c>
      <c r="B129" s="11"/>
      <c r="C129" s="11"/>
      <c r="D129" s="10" t="s">
        <v>277</v>
      </c>
      <c r="F129" s="15"/>
      <c r="I129" s="20"/>
      <c r="K129" s="30">
        <v>1666</v>
      </c>
      <c r="L129" s="11"/>
      <c r="M129" s="11"/>
      <c r="N129" s="11"/>
    </row>
    <row r="130" spans="1:14" x14ac:dyDescent="0.2">
      <c r="A130" s="15">
        <v>1585</v>
      </c>
      <c r="B130" s="10">
        <v>0.26973760932944602</v>
      </c>
      <c r="C130" s="10">
        <f>B130*2918.16</f>
        <v>787.13750204081612</v>
      </c>
      <c r="D130" s="10">
        <v>2.57</v>
      </c>
      <c r="F130" s="15"/>
      <c r="I130" s="20"/>
      <c r="K130" s="14">
        <v>1667</v>
      </c>
      <c r="L130" s="11"/>
      <c r="M130" s="11"/>
      <c r="N130" s="11"/>
    </row>
    <row r="131" spans="1:14" x14ac:dyDescent="0.2">
      <c r="A131" s="15">
        <v>1586</v>
      </c>
      <c r="B131" s="10">
        <v>0.30437317784256557</v>
      </c>
      <c r="C131" s="10">
        <f>B131*2918.16</f>
        <v>888.20963265306113</v>
      </c>
      <c r="D131" s="10">
        <v>2.9</v>
      </c>
      <c r="F131" s="15"/>
      <c r="K131" s="30">
        <v>1668</v>
      </c>
      <c r="L131" s="11"/>
      <c r="M131" s="11"/>
      <c r="N131" s="11"/>
    </row>
    <row r="132" spans="1:14" x14ac:dyDescent="0.2">
      <c r="A132" s="15">
        <v>1587</v>
      </c>
      <c r="B132" s="10">
        <v>0.35060024009603841</v>
      </c>
      <c r="C132" s="10">
        <f>B132*2918.16</f>
        <v>1023.1075966386554</v>
      </c>
      <c r="D132" s="10">
        <v>3.54</v>
      </c>
      <c r="F132" s="15"/>
      <c r="I132" s="20"/>
      <c r="K132" s="14">
        <v>1669</v>
      </c>
      <c r="L132" s="11"/>
      <c r="M132" s="11"/>
      <c r="N132" s="11"/>
    </row>
    <row r="133" spans="1:14" x14ac:dyDescent="0.2">
      <c r="A133" s="15">
        <v>1588</v>
      </c>
      <c r="B133" s="11"/>
      <c r="C133" s="10"/>
      <c r="D133" s="10" t="s">
        <v>277</v>
      </c>
      <c r="F133" s="15"/>
      <c r="I133" s="20"/>
      <c r="K133" s="30">
        <v>1670</v>
      </c>
      <c r="L133" s="11"/>
      <c r="M133" s="11"/>
      <c r="N133" s="11"/>
    </row>
    <row r="134" spans="1:14" x14ac:dyDescent="0.2">
      <c r="A134" s="15">
        <v>1589</v>
      </c>
      <c r="B134" s="10">
        <v>0.23769507803121248</v>
      </c>
      <c r="C134" s="10">
        <f>B134*2918.16</f>
        <v>693.632268907563</v>
      </c>
      <c r="D134" s="10">
        <v>2.4</v>
      </c>
      <c r="F134" s="15"/>
      <c r="I134" s="20"/>
      <c r="K134" s="14">
        <v>1671</v>
      </c>
      <c r="L134" s="11"/>
      <c r="M134" s="11"/>
      <c r="N134" s="11"/>
    </row>
    <row r="135" spans="1:14" x14ac:dyDescent="0.2">
      <c r="A135" s="15">
        <v>1590</v>
      </c>
      <c r="B135" s="10">
        <v>0.39615846338535415</v>
      </c>
      <c r="C135" s="10">
        <f>B135*2918.16</f>
        <v>1156.0537815126049</v>
      </c>
      <c r="D135" s="10">
        <v>4</v>
      </c>
      <c r="F135" s="15"/>
      <c r="I135" s="20"/>
      <c r="K135" s="30">
        <v>1672</v>
      </c>
      <c r="L135" s="11"/>
      <c r="M135" s="11"/>
      <c r="N135" s="11"/>
    </row>
    <row r="136" spans="1:14" x14ac:dyDescent="0.2">
      <c r="A136" s="15">
        <v>1591</v>
      </c>
      <c r="B136" s="10">
        <v>0.33352769679300287</v>
      </c>
      <c r="C136" s="10">
        <f>B136*2918.16</f>
        <v>973.28718367346926</v>
      </c>
      <c r="D136" s="10">
        <v>3.4</v>
      </c>
      <c r="F136" s="15"/>
      <c r="I136" s="20"/>
      <c r="K136" s="14">
        <v>1673</v>
      </c>
      <c r="L136" s="11"/>
      <c r="M136" s="11"/>
      <c r="N136" s="11"/>
    </row>
    <row r="137" spans="1:14" x14ac:dyDescent="0.2">
      <c r="A137" s="15">
        <v>1592</v>
      </c>
      <c r="B137" s="10">
        <v>0.2825175784599554</v>
      </c>
      <c r="C137" s="10">
        <f>B137*2918.16</f>
        <v>824.43149675870336</v>
      </c>
      <c r="D137" s="10">
        <v>2.88</v>
      </c>
      <c r="F137" s="15"/>
      <c r="I137" s="20"/>
      <c r="K137" s="30">
        <v>1674</v>
      </c>
      <c r="L137" s="11"/>
      <c r="M137" s="11"/>
      <c r="N137" s="11"/>
    </row>
    <row r="138" spans="1:14" x14ac:dyDescent="0.2">
      <c r="A138" s="15">
        <v>1593</v>
      </c>
      <c r="B138" s="10">
        <v>0.3090036014405762</v>
      </c>
      <c r="C138" s="10">
        <f>B138*2918.16</f>
        <v>901.72194957983186</v>
      </c>
      <c r="D138" s="10">
        <v>3.15</v>
      </c>
      <c r="F138" s="15"/>
      <c r="I138" s="20"/>
      <c r="K138" s="14">
        <v>1675</v>
      </c>
      <c r="L138" s="11"/>
      <c r="M138" s="11"/>
      <c r="N138" s="11"/>
    </row>
    <row r="139" spans="1:14" x14ac:dyDescent="0.2">
      <c r="A139" s="15"/>
      <c r="C139" s="10"/>
      <c r="F139" s="15"/>
      <c r="I139" s="20"/>
      <c r="K139" s="30">
        <v>1676</v>
      </c>
      <c r="L139" s="11"/>
      <c r="M139" s="11"/>
      <c r="N139" s="11"/>
    </row>
    <row r="140" spans="1:14" x14ac:dyDescent="0.2">
      <c r="A140" s="15"/>
      <c r="C140" s="10"/>
      <c r="F140" s="15"/>
      <c r="I140" s="20"/>
      <c r="K140" s="14">
        <v>1677</v>
      </c>
      <c r="L140" s="11"/>
      <c r="M140" s="11"/>
      <c r="N140" s="11"/>
    </row>
    <row r="141" spans="1:14" x14ac:dyDescent="0.2">
      <c r="A141" s="15"/>
      <c r="C141" s="10"/>
      <c r="F141" s="15"/>
      <c r="I141" s="20"/>
      <c r="K141" s="30">
        <v>1678</v>
      </c>
      <c r="L141" s="11"/>
      <c r="M141" s="11"/>
      <c r="N141" s="11"/>
    </row>
    <row r="142" spans="1:14" x14ac:dyDescent="0.2">
      <c r="A142" s="15"/>
      <c r="C142" s="10"/>
      <c r="F142" s="15"/>
      <c r="I142" s="20"/>
      <c r="K142" s="14">
        <v>1679</v>
      </c>
      <c r="L142" s="11"/>
      <c r="M142" s="11"/>
      <c r="N142" s="11"/>
    </row>
    <row r="143" spans="1:14" x14ac:dyDescent="0.2">
      <c r="A143" s="15"/>
      <c r="C143" s="10"/>
      <c r="F143" s="15"/>
      <c r="I143" s="20"/>
      <c r="K143" s="30">
        <v>1680</v>
      </c>
      <c r="L143" s="11"/>
      <c r="M143" s="11"/>
      <c r="N143" s="11"/>
    </row>
    <row r="144" spans="1:14" x14ac:dyDescent="0.2">
      <c r="A144" s="15"/>
      <c r="C144" s="10"/>
      <c r="F144" s="15"/>
      <c r="I144" s="20"/>
      <c r="K144" s="14">
        <v>1681</v>
      </c>
      <c r="L144" s="11"/>
      <c r="M144" s="11"/>
      <c r="N144" s="11"/>
    </row>
    <row r="145" spans="1:14" x14ac:dyDescent="0.2">
      <c r="A145" s="15"/>
      <c r="C145" s="10"/>
      <c r="F145" s="15"/>
      <c r="I145" s="20"/>
      <c r="K145" s="30">
        <v>1682</v>
      </c>
      <c r="L145" s="11"/>
      <c r="M145" s="11"/>
      <c r="N145" s="11"/>
    </row>
    <row r="146" spans="1:14" x14ac:dyDescent="0.2">
      <c r="A146" s="15"/>
      <c r="C146" s="10"/>
      <c r="F146" s="15"/>
      <c r="I146" s="20"/>
      <c r="K146" s="14">
        <v>1683</v>
      </c>
      <c r="L146" s="11"/>
      <c r="M146" s="11"/>
      <c r="N146" s="11"/>
    </row>
    <row r="147" spans="1:14" x14ac:dyDescent="0.2">
      <c r="A147" s="15"/>
      <c r="C147" s="10"/>
      <c r="F147" s="15"/>
      <c r="I147" s="20"/>
      <c r="K147" s="30">
        <v>1684</v>
      </c>
      <c r="L147" s="11"/>
      <c r="M147" s="11"/>
      <c r="N147" s="11"/>
    </row>
    <row r="148" spans="1:14" x14ac:dyDescent="0.2">
      <c r="A148" s="15"/>
      <c r="C148" s="10"/>
      <c r="F148" s="15"/>
      <c r="I148" s="20"/>
      <c r="K148" s="14">
        <v>1685</v>
      </c>
      <c r="L148" s="11"/>
      <c r="M148" s="11"/>
      <c r="N148" s="11"/>
    </row>
    <row r="149" spans="1:14" x14ac:dyDescent="0.2">
      <c r="A149" s="15"/>
      <c r="C149" s="10"/>
      <c r="F149" s="15"/>
      <c r="I149" s="20"/>
      <c r="K149" s="30">
        <v>1686</v>
      </c>
      <c r="L149" s="11"/>
      <c r="M149" s="11"/>
      <c r="N149" s="11"/>
    </row>
    <row r="150" spans="1:14" x14ac:dyDescent="0.2">
      <c r="A150" s="15"/>
      <c r="F150" s="15"/>
      <c r="I150" s="20"/>
      <c r="K150" s="14">
        <v>1687</v>
      </c>
      <c r="L150" s="11"/>
      <c r="M150" s="11"/>
      <c r="N150" s="11"/>
    </row>
    <row r="151" spans="1:14" x14ac:dyDescent="0.2">
      <c r="A151" s="15"/>
      <c r="F151" s="15"/>
      <c r="I151" s="20"/>
      <c r="K151" s="30">
        <v>1688</v>
      </c>
      <c r="L151" s="11"/>
      <c r="M151" s="11"/>
      <c r="N151" s="11"/>
    </row>
    <row r="152" spans="1:14" x14ac:dyDescent="0.2">
      <c r="A152" s="15"/>
      <c r="F152" s="15"/>
      <c r="I152" s="20"/>
      <c r="K152" s="14">
        <v>1689</v>
      </c>
      <c r="L152" s="11"/>
      <c r="M152" s="11"/>
      <c r="N152" s="11"/>
    </row>
    <row r="153" spans="1:14" x14ac:dyDescent="0.2">
      <c r="A153" s="15"/>
      <c r="F153" s="15"/>
      <c r="I153" s="20"/>
      <c r="K153" s="30">
        <v>1690</v>
      </c>
      <c r="L153" s="11"/>
      <c r="M153" s="11"/>
      <c r="N153" s="11"/>
    </row>
    <row r="154" spans="1:14" x14ac:dyDescent="0.2">
      <c r="A154" s="15"/>
      <c r="F154" s="15"/>
      <c r="I154" s="20"/>
      <c r="K154" s="14">
        <v>1691</v>
      </c>
      <c r="L154" s="11"/>
      <c r="M154" s="11"/>
      <c r="N154" s="11"/>
    </row>
    <row r="155" spans="1:14" x14ac:dyDescent="0.2">
      <c r="A155" s="15"/>
      <c r="F155" s="15"/>
      <c r="I155" s="20"/>
      <c r="K155" s="30">
        <v>1692</v>
      </c>
      <c r="L155" s="11"/>
      <c r="M155" s="11"/>
      <c r="N155" s="11"/>
    </row>
    <row r="156" spans="1:14" x14ac:dyDescent="0.2">
      <c r="A156" s="15"/>
      <c r="F156" s="15"/>
      <c r="I156" s="20"/>
      <c r="K156" s="14">
        <v>1693</v>
      </c>
      <c r="L156" s="11"/>
      <c r="M156" s="11"/>
      <c r="N156" s="11"/>
    </row>
    <row r="157" spans="1:14" x14ac:dyDescent="0.2">
      <c r="A157" s="15"/>
      <c r="F157" s="15"/>
      <c r="I157" s="20"/>
      <c r="K157" s="30">
        <v>1694</v>
      </c>
      <c r="L157" s="11"/>
      <c r="M157" s="11"/>
      <c r="N157" s="11"/>
    </row>
    <row r="158" spans="1:14" x14ac:dyDescent="0.2">
      <c r="A158" s="15"/>
      <c r="F158" s="15"/>
      <c r="I158" s="20"/>
      <c r="K158" s="14">
        <v>1695</v>
      </c>
      <c r="L158" s="11"/>
      <c r="M158" s="11"/>
      <c r="N158" s="11"/>
    </row>
    <row r="159" spans="1:14" x14ac:dyDescent="0.2">
      <c r="A159" s="15"/>
      <c r="F159" s="15"/>
      <c r="I159" s="20"/>
      <c r="K159" s="30">
        <v>1696</v>
      </c>
      <c r="L159" s="11"/>
      <c r="M159" s="11"/>
      <c r="N159" s="11"/>
    </row>
    <row r="160" spans="1:14" x14ac:dyDescent="0.2">
      <c r="A160" s="15"/>
      <c r="F160" s="15"/>
      <c r="I160" s="20"/>
      <c r="K160" s="14">
        <v>1697</v>
      </c>
      <c r="L160" s="11"/>
      <c r="M160" s="11"/>
      <c r="N160" s="11"/>
    </row>
    <row r="161" spans="1:14" x14ac:dyDescent="0.2">
      <c r="A161" s="15"/>
      <c r="F161" s="15"/>
      <c r="I161" s="20"/>
      <c r="K161" s="30">
        <v>1698</v>
      </c>
      <c r="L161" s="11"/>
      <c r="M161" s="11"/>
      <c r="N161" s="11"/>
    </row>
    <row r="162" spans="1:14" x14ac:dyDescent="0.2">
      <c r="A162" s="15"/>
      <c r="F162" s="15"/>
      <c r="I162" s="20"/>
      <c r="K162" s="14">
        <v>1699</v>
      </c>
      <c r="L162" s="11"/>
      <c r="M162" s="11"/>
      <c r="N162" s="11"/>
    </row>
    <row r="163" spans="1:14" x14ac:dyDescent="0.2">
      <c r="A163" s="15"/>
      <c r="F163" s="15"/>
      <c r="I163" s="20"/>
      <c r="K163" s="30">
        <v>1700</v>
      </c>
      <c r="L163" s="11"/>
      <c r="M163" s="11"/>
      <c r="N163" s="11"/>
    </row>
    <row r="164" spans="1:14" x14ac:dyDescent="0.2">
      <c r="A164" s="15"/>
      <c r="F164" s="15"/>
      <c r="I164" s="20"/>
      <c r="K164" s="14">
        <v>1701</v>
      </c>
      <c r="L164" s="11"/>
      <c r="M164" s="11"/>
      <c r="N164" s="11"/>
    </row>
    <row r="165" spans="1:14" x14ac:dyDescent="0.2">
      <c r="A165" s="15"/>
      <c r="F165" s="15"/>
      <c r="I165" s="20"/>
      <c r="K165" s="30">
        <v>1702</v>
      </c>
      <c r="L165" s="11"/>
      <c r="M165" s="11"/>
      <c r="N165" s="11"/>
    </row>
    <row r="166" spans="1:14" x14ac:dyDescent="0.2">
      <c r="A166" s="15"/>
      <c r="F166" s="15"/>
      <c r="I166" s="20"/>
      <c r="K166" s="14">
        <v>1703</v>
      </c>
      <c r="L166" s="11"/>
      <c r="M166" s="11"/>
      <c r="N166" s="11"/>
    </row>
    <row r="167" spans="1:14" x14ac:dyDescent="0.2">
      <c r="A167" s="15"/>
      <c r="F167" s="15"/>
      <c r="K167" s="30">
        <v>1704</v>
      </c>
      <c r="L167" s="11"/>
      <c r="M167" s="11"/>
      <c r="N167" s="11"/>
    </row>
    <row r="168" spans="1:14" x14ac:dyDescent="0.2">
      <c r="A168" s="15"/>
      <c r="F168" s="15"/>
      <c r="K168" s="14">
        <v>1705</v>
      </c>
      <c r="L168" s="11"/>
      <c r="M168" s="11"/>
      <c r="N168" s="11"/>
    </row>
    <row r="169" spans="1:14" x14ac:dyDescent="0.2">
      <c r="A169" s="15"/>
      <c r="F169" s="15"/>
      <c r="I169" s="20"/>
      <c r="K169" s="30">
        <v>1706</v>
      </c>
      <c r="L169" s="11"/>
      <c r="M169" s="11"/>
      <c r="N169" s="11"/>
    </row>
    <row r="170" spans="1:14" x14ac:dyDescent="0.2">
      <c r="A170" s="15"/>
      <c r="F170" s="15"/>
      <c r="I170" s="20"/>
      <c r="K170" s="14">
        <v>1707</v>
      </c>
      <c r="L170" s="11"/>
      <c r="M170" s="11"/>
      <c r="N170" s="11"/>
    </row>
    <row r="171" spans="1:14" x14ac:dyDescent="0.2">
      <c r="A171" s="15"/>
      <c r="F171" s="15"/>
      <c r="I171" s="20"/>
      <c r="K171" s="30">
        <v>1708</v>
      </c>
      <c r="L171" s="11"/>
      <c r="M171" s="11"/>
      <c r="N171" s="11"/>
    </row>
    <row r="172" spans="1:14" x14ac:dyDescent="0.2">
      <c r="A172" s="15"/>
      <c r="F172" s="15"/>
      <c r="I172" s="20"/>
      <c r="K172" s="14">
        <v>1709</v>
      </c>
      <c r="L172" s="11"/>
      <c r="M172" s="11"/>
      <c r="N172" s="11"/>
    </row>
    <row r="173" spans="1:14" x14ac:dyDescent="0.2">
      <c r="A173" s="15"/>
      <c r="F173" s="15"/>
      <c r="I173" s="20"/>
      <c r="K173" s="30">
        <v>1710</v>
      </c>
      <c r="L173" s="11"/>
      <c r="M173" s="11"/>
      <c r="N173" s="11"/>
    </row>
    <row r="174" spans="1:14" x14ac:dyDescent="0.2">
      <c r="A174" s="15"/>
      <c r="F174" s="15"/>
      <c r="K174" s="14">
        <v>1711</v>
      </c>
      <c r="L174" s="11"/>
      <c r="M174" s="11"/>
      <c r="N174" s="11"/>
    </row>
    <row r="175" spans="1:14" x14ac:dyDescent="0.2">
      <c r="A175" s="15"/>
      <c r="F175" s="15"/>
      <c r="I175" s="20"/>
      <c r="K175" s="30">
        <v>1712</v>
      </c>
      <c r="L175" s="11"/>
      <c r="M175" s="11"/>
      <c r="N175" s="11"/>
    </row>
    <row r="176" spans="1:14" x14ac:dyDescent="0.2">
      <c r="A176" s="15"/>
      <c r="F176" s="15"/>
      <c r="I176" s="20"/>
      <c r="K176" s="14">
        <v>1713</v>
      </c>
      <c r="L176" s="11"/>
      <c r="M176" s="11"/>
      <c r="N176" s="11"/>
    </row>
    <row r="177" spans="1:14" x14ac:dyDescent="0.2">
      <c r="A177" s="15"/>
      <c r="F177" s="15"/>
      <c r="I177" s="20"/>
      <c r="K177" s="30">
        <v>1714</v>
      </c>
      <c r="L177" s="11"/>
      <c r="M177" s="11"/>
      <c r="N177" s="11"/>
    </row>
    <row r="178" spans="1:14" x14ac:dyDescent="0.2">
      <c r="A178" s="15"/>
      <c r="F178" s="15"/>
      <c r="I178" s="20"/>
      <c r="K178" s="14">
        <v>1715</v>
      </c>
      <c r="L178" s="11"/>
      <c r="M178" s="11"/>
      <c r="N178" s="11"/>
    </row>
    <row r="179" spans="1:14" x14ac:dyDescent="0.2">
      <c r="A179" s="15"/>
      <c r="K179" s="30">
        <v>1716</v>
      </c>
      <c r="L179" s="11"/>
      <c r="M179" s="11"/>
      <c r="N179" s="11"/>
    </row>
    <row r="180" spans="1:14" x14ac:dyDescent="0.2">
      <c r="A180" s="15"/>
      <c r="K180" s="14">
        <v>1717</v>
      </c>
      <c r="L180" s="11"/>
      <c r="M180" s="11"/>
      <c r="N180" s="11"/>
    </row>
    <row r="181" spans="1:14" x14ac:dyDescent="0.2">
      <c r="A181" s="15"/>
      <c r="K181" s="30">
        <v>1718</v>
      </c>
      <c r="L181" s="11"/>
      <c r="M181" s="11"/>
      <c r="N181" s="11"/>
    </row>
    <row r="182" spans="1:14" x14ac:dyDescent="0.2">
      <c r="A182" s="15"/>
      <c r="K182" s="14">
        <v>1719</v>
      </c>
      <c r="L182" s="11"/>
      <c r="M182" s="11"/>
      <c r="N182" s="11"/>
    </row>
    <row r="183" spans="1:14" x14ac:dyDescent="0.2">
      <c r="A183" s="15"/>
      <c r="K183" s="30">
        <v>1720</v>
      </c>
      <c r="L183" s="11"/>
      <c r="M183" s="11"/>
      <c r="N183" s="11"/>
    </row>
    <row r="184" spans="1:14" x14ac:dyDescent="0.2">
      <c r="A184" s="15"/>
      <c r="K184" s="14">
        <v>1721</v>
      </c>
      <c r="L184" s="11"/>
      <c r="M184" s="11"/>
      <c r="N184" s="11"/>
    </row>
    <row r="185" spans="1:14" x14ac:dyDescent="0.2">
      <c r="A185" s="15"/>
      <c r="K185" s="30">
        <v>1722</v>
      </c>
      <c r="L185" s="11"/>
      <c r="M185" s="11"/>
      <c r="N185" s="11"/>
    </row>
    <row r="186" spans="1:14" x14ac:dyDescent="0.2">
      <c r="A186" s="15"/>
      <c r="K186" s="14">
        <v>1723</v>
      </c>
      <c r="L186" s="11"/>
      <c r="M186" s="11"/>
      <c r="N186" s="11"/>
    </row>
    <row r="187" spans="1:14" x14ac:dyDescent="0.2">
      <c r="A187" s="15"/>
      <c r="K187" s="30">
        <v>1724</v>
      </c>
      <c r="L187" s="11"/>
      <c r="M187" s="11"/>
      <c r="N187" s="11"/>
    </row>
    <row r="188" spans="1:14" x14ac:dyDescent="0.2">
      <c r="A188" s="15"/>
      <c r="K188" s="14">
        <v>1725</v>
      </c>
      <c r="L188" s="11"/>
      <c r="M188" s="11"/>
      <c r="N188" s="11"/>
    </row>
    <row r="189" spans="1:14" x14ac:dyDescent="0.2">
      <c r="A189" s="15"/>
      <c r="K189" s="30">
        <v>1726</v>
      </c>
      <c r="L189" s="11"/>
      <c r="M189" s="11"/>
      <c r="N189" s="11"/>
    </row>
    <row r="190" spans="1:14" x14ac:dyDescent="0.2">
      <c r="A190" s="15"/>
      <c r="K190" s="14">
        <v>1727</v>
      </c>
      <c r="L190" s="11"/>
      <c r="M190" s="11"/>
      <c r="N190" s="11"/>
    </row>
    <row r="191" spans="1:14" x14ac:dyDescent="0.2">
      <c r="A191" s="15"/>
      <c r="K191" s="30">
        <v>1728</v>
      </c>
      <c r="L191" s="11"/>
      <c r="M191" s="11"/>
      <c r="N191" s="11"/>
    </row>
    <row r="192" spans="1:14" x14ac:dyDescent="0.2">
      <c r="A192" s="15"/>
      <c r="K192" s="14">
        <v>1729</v>
      </c>
      <c r="L192" s="11"/>
      <c r="M192" s="11"/>
      <c r="N192" s="11"/>
    </row>
    <row r="193" spans="1:14" x14ac:dyDescent="0.2">
      <c r="A193" s="15"/>
      <c r="K193" s="30">
        <v>1730</v>
      </c>
      <c r="L193" s="11"/>
      <c r="M193" s="11"/>
      <c r="N193" s="11"/>
    </row>
    <row r="194" spans="1:14" x14ac:dyDescent="0.2">
      <c r="A194" s="15"/>
      <c r="K194" s="14">
        <v>1731</v>
      </c>
      <c r="L194" s="11"/>
      <c r="M194" s="11"/>
      <c r="N194" s="11"/>
    </row>
    <row r="195" spans="1:14" x14ac:dyDescent="0.2">
      <c r="A195" s="15"/>
      <c r="K195" s="30">
        <v>1732</v>
      </c>
      <c r="L195" s="11"/>
      <c r="M195" s="11"/>
      <c r="N195" s="11"/>
    </row>
    <row r="196" spans="1:14" x14ac:dyDescent="0.2">
      <c r="A196" s="15"/>
      <c r="K196" s="14">
        <v>1733</v>
      </c>
      <c r="L196" s="11"/>
      <c r="M196" s="11"/>
      <c r="N196" s="11"/>
    </row>
    <row r="197" spans="1:14" x14ac:dyDescent="0.2">
      <c r="A197" s="15"/>
      <c r="K197" s="30">
        <v>1734</v>
      </c>
      <c r="L197" s="11"/>
      <c r="M197" s="11"/>
      <c r="N197" s="11"/>
    </row>
    <row r="198" spans="1:14" x14ac:dyDescent="0.2">
      <c r="A198" s="15"/>
      <c r="K198" s="14">
        <v>1735</v>
      </c>
      <c r="L198" s="11"/>
      <c r="M198" s="11"/>
      <c r="N198" s="11"/>
    </row>
    <row r="199" spans="1:14" x14ac:dyDescent="0.2">
      <c r="A199" s="15"/>
      <c r="K199" s="30">
        <v>1736</v>
      </c>
      <c r="L199" s="11"/>
      <c r="M199" s="11"/>
      <c r="N199" s="11"/>
    </row>
    <row r="200" spans="1:14" x14ac:dyDescent="0.2">
      <c r="A200" s="15"/>
      <c r="K200" s="14">
        <v>1737</v>
      </c>
      <c r="L200" s="11"/>
      <c r="M200" s="11"/>
      <c r="N200" s="11"/>
    </row>
    <row r="201" spans="1:14" x14ac:dyDescent="0.2">
      <c r="A201" s="15"/>
      <c r="K201" s="30">
        <v>1738</v>
      </c>
      <c r="L201" s="11"/>
      <c r="M201" s="11"/>
      <c r="N201" s="11"/>
    </row>
    <row r="202" spans="1:14" x14ac:dyDescent="0.2">
      <c r="A202" s="15"/>
      <c r="K202" s="14">
        <v>1739</v>
      </c>
      <c r="L202" s="11"/>
      <c r="M202" s="11"/>
      <c r="N202" s="11"/>
    </row>
    <row r="203" spans="1:14" x14ac:dyDescent="0.2">
      <c r="A203" s="15"/>
      <c r="K203" s="30">
        <v>1740</v>
      </c>
      <c r="L203" s="11"/>
      <c r="M203" s="11"/>
      <c r="N203" s="11"/>
    </row>
    <row r="204" spans="1:14" x14ac:dyDescent="0.2">
      <c r="A204" s="15"/>
      <c r="K204" s="14">
        <v>1741</v>
      </c>
      <c r="L204" s="11"/>
      <c r="M204" s="11"/>
      <c r="N204" s="11"/>
    </row>
    <row r="205" spans="1:14" x14ac:dyDescent="0.2">
      <c r="A205" s="15"/>
      <c r="K205" s="30">
        <v>1742</v>
      </c>
      <c r="L205" s="11"/>
      <c r="M205" s="11"/>
      <c r="N205" s="11"/>
    </row>
    <row r="206" spans="1:14" x14ac:dyDescent="0.2">
      <c r="A206" s="15"/>
      <c r="K206" s="14">
        <v>1743</v>
      </c>
      <c r="L206" s="11"/>
      <c r="M206" s="11"/>
      <c r="N206" s="11"/>
    </row>
    <row r="207" spans="1:14" x14ac:dyDescent="0.2">
      <c r="A207" s="15"/>
      <c r="K207" s="30">
        <v>1744</v>
      </c>
      <c r="L207" s="11"/>
      <c r="M207" s="11"/>
      <c r="N207" s="11"/>
    </row>
    <row r="208" spans="1:14" x14ac:dyDescent="0.2">
      <c r="A208" s="15"/>
      <c r="K208" s="14">
        <v>1745</v>
      </c>
      <c r="L208" s="11"/>
      <c r="M208" s="11"/>
      <c r="N208" s="11"/>
    </row>
    <row r="209" spans="1:14" x14ac:dyDescent="0.2">
      <c r="A209" s="15"/>
      <c r="K209" s="30">
        <v>1746</v>
      </c>
      <c r="L209" s="11"/>
      <c r="M209" s="11"/>
      <c r="N209" s="11"/>
    </row>
    <row r="210" spans="1:14" x14ac:dyDescent="0.2">
      <c r="A210" s="15"/>
      <c r="K210" s="14">
        <v>1747</v>
      </c>
      <c r="L210" s="11"/>
      <c r="M210" s="11"/>
      <c r="N210" s="11"/>
    </row>
    <row r="211" spans="1:14" x14ac:dyDescent="0.2">
      <c r="A211" s="15"/>
      <c r="K211" s="30">
        <v>1748</v>
      </c>
      <c r="L211" s="11"/>
      <c r="M211" s="11"/>
      <c r="N211" s="11"/>
    </row>
    <row r="212" spans="1:14" x14ac:dyDescent="0.2">
      <c r="A212" s="15"/>
      <c r="K212" s="14">
        <v>1749</v>
      </c>
      <c r="L212" s="11"/>
      <c r="M212" s="11"/>
      <c r="N212" s="11"/>
    </row>
    <row r="213" spans="1:14" x14ac:dyDescent="0.2">
      <c r="A213" s="15"/>
      <c r="K213" s="30">
        <v>1750</v>
      </c>
      <c r="L213" s="11"/>
      <c r="M213" s="11"/>
      <c r="N213" s="11"/>
    </row>
    <row r="214" spans="1:14" x14ac:dyDescent="0.2">
      <c r="A214" s="15"/>
      <c r="K214" s="14">
        <v>1751</v>
      </c>
      <c r="L214" s="11"/>
      <c r="M214" s="11"/>
      <c r="N214" s="11"/>
    </row>
    <row r="215" spans="1:14" x14ac:dyDescent="0.2">
      <c r="A215" s="15"/>
      <c r="K215" s="30">
        <v>1752</v>
      </c>
      <c r="L215" s="11"/>
      <c r="M215" s="11"/>
      <c r="N215" s="11"/>
    </row>
    <row r="216" spans="1:14" x14ac:dyDescent="0.2">
      <c r="A216" s="15"/>
      <c r="K216" s="14">
        <v>1753</v>
      </c>
      <c r="L216" s="11"/>
      <c r="M216" s="11"/>
      <c r="N216" s="11"/>
    </row>
    <row r="217" spans="1:14" x14ac:dyDescent="0.2">
      <c r="A217" s="15"/>
      <c r="K217" s="30">
        <v>1754</v>
      </c>
      <c r="L217" s="11"/>
      <c r="M217" s="11"/>
      <c r="N217" s="11"/>
    </row>
    <row r="218" spans="1:14" x14ac:dyDescent="0.2">
      <c r="A218" s="15"/>
      <c r="K218" s="14">
        <v>1755</v>
      </c>
      <c r="L218" s="11"/>
      <c r="M218" s="11"/>
      <c r="N218" s="11"/>
    </row>
    <row r="219" spans="1:14" x14ac:dyDescent="0.2">
      <c r="A219" s="15"/>
      <c r="B219" s="20"/>
      <c r="C219" s="20"/>
      <c r="K219" s="30">
        <v>1756</v>
      </c>
      <c r="L219" s="11"/>
      <c r="M219" s="11"/>
      <c r="N219" s="11"/>
    </row>
    <row r="220" spans="1:14" x14ac:dyDescent="0.2">
      <c r="A220" s="15"/>
      <c r="B220" s="20"/>
      <c r="C220" s="20"/>
      <c r="K220" s="14">
        <v>1757</v>
      </c>
      <c r="L220" s="11"/>
      <c r="M220" s="11"/>
      <c r="N220" s="11"/>
    </row>
    <row r="221" spans="1:14" x14ac:dyDescent="0.2">
      <c r="A221" s="15"/>
      <c r="B221" s="20"/>
      <c r="C221" s="20"/>
      <c r="K221" s="30">
        <v>1758</v>
      </c>
      <c r="L221" s="11"/>
      <c r="M221" s="11"/>
      <c r="N221" s="11"/>
    </row>
    <row r="222" spans="1:14" x14ac:dyDescent="0.2">
      <c r="A222" s="15"/>
      <c r="B222" s="20"/>
      <c r="C222" s="20"/>
      <c r="K222" s="14">
        <v>1759</v>
      </c>
      <c r="L222" s="11"/>
      <c r="M222" s="11"/>
      <c r="N222" s="11"/>
    </row>
    <row r="223" spans="1:14" x14ac:dyDescent="0.2">
      <c r="A223" s="15"/>
      <c r="B223" s="20"/>
      <c r="C223" s="20"/>
      <c r="K223" s="30">
        <v>1760</v>
      </c>
      <c r="L223" s="11"/>
      <c r="M223" s="11"/>
      <c r="N223" s="11"/>
    </row>
    <row r="224" spans="1:14" x14ac:dyDescent="0.2">
      <c r="A224" s="15"/>
      <c r="B224" s="20"/>
      <c r="C224" s="20"/>
      <c r="K224" s="14">
        <v>1761</v>
      </c>
      <c r="L224" s="11"/>
      <c r="M224" s="11"/>
      <c r="N224" s="11"/>
    </row>
    <row r="225" spans="1:14" x14ac:dyDescent="0.2">
      <c r="A225" s="15"/>
      <c r="B225" s="20"/>
      <c r="C225" s="20"/>
      <c r="K225" s="30">
        <v>1762</v>
      </c>
      <c r="L225" s="11"/>
      <c r="M225" s="11"/>
      <c r="N225" s="11"/>
    </row>
    <row r="226" spans="1:14" x14ac:dyDescent="0.2">
      <c r="A226" s="15"/>
      <c r="B226" s="20"/>
      <c r="C226" s="20"/>
      <c r="K226" s="14">
        <v>1763</v>
      </c>
      <c r="L226" s="11"/>
      <c r="M226" s="11"/>
      <c r="N226" s="11"/>
    </row>
    <row r="227" spans="1:14" x14ac:dyDescent="0.2">
      <c r="A227" s="15"/>
      <c r="B227" s="20"/>
      <c r="C227" s="20"/>
      <c r="K227" s="30">
        <v>1764</v>
      </c>
      <c r="L227" s="11"/>
      <c r="M227" s="11"/>
      <c r="N227" s="11"/>
    </row>
    <row r="228" spans="1:14" x14ac:dyDescent="0.2">
      <c r="A228" s="15"/>
      <c r="B228" s="20"/>
      <c r="C228" s="20"/>
      <c r="K228" s="14">
        <v>1765</v>
      </c>
      <c r="L228" s="11"/>
      <c r="M228" s="11"/>
      <c r="N228" s="11"/>
    </row>
    <row r="229" spans="1:14" x14ac:dyDescent="0.2">
      <c r="A229" s="15"/>
      <c r="B229" s="20"/>
      <c r="C229" s="20"/>
      <c r="K229" s="30">
        <v>1766</v>
      </c>
      <c r="L229" s="11"/>
      <c r="M229" s="11"/>
      <c r="N229" s="11"/>
    </row>
    <row r="230" spans="1:14" x14ac:dyDescent="0.2">
      <c r="A230" s="15"/>
      <c r="B230" s="20"/>
      <c r="C230" s="20"/>
      <c r="K230" s="14">
        <v>1767</v>
      </c>
      <c r="L230" s="11"/>
      <c r="M230" s="11"/>
      <c r="N230" s="11"/>
    </row>
    <row r="231" spans="1:14" x14ac:dyDescent="0.2">
      <c r="A231" s="15"/>
      <c r="B231" s="20"/>
      <c r="C231" s="20"/>
      <c r="K231" s="30">
        <v>1768</v>
      </c>
      <c r="L231" s="11"/>
      <c r="M231" s="11"/>
      <c r="N231" s="11"/>
    </row>
    <row r="232" spans="1:14" x14ac:dyDescent="0.2">
      <c r="A232" s="15"/>
      <c r="B232" s="20"/>
      <c r="C232" s="20"/>
      <c r="K232" s="14">
        <v>1769</v>
      </c>
      <c r="L232" s="11"/>
      <c r="M232" s="11"/>
      <c r="N232" s="11"/>
    </row>
    <row r="233" spans="1:14" x14ac:dyDescent="0.2">
      <c r="A233" s="15"/>
      <c r="B233" s="20"/>
      <c r="C233" s="20"/>
      <c r="K233" s="30">
        <v>1770</v>
      </c>
      <c r="L233" s="11"/>
      <c r="M233" s="11"/>
      <c r="N233" s="11"/>
    </row>
    <row r="234" spans="1:14" x14ac:dyDescent="0.2">
      <c r="A234" s="15"/>
      <c r="B234" s="20"/>
      <c r="C234" s="20"/>
      <c r="K234" s="14">
        <v>1771</v>
      </c>
      <c r="L234" s="11"/>
      <c r="M234" s="11"/>
      <c r="N234" s="11"/>
    </row>
    <row r="235" spans="1:14" x14ac:dyDescent="0.2">
      <c r="A235" s="15"/>
      <c r="B235" s="20"/>
      <c r="C235" s="20"/>
      <c r="K235" s="30">
        <v>1772</v>
      </c>
      <c r="L235" s="11"/>
      <c r="M235" s="11"/>
      <c r="N235" s="11"/>
    </row>
    <row r="236" spans="1:14" x14ac:dyDescent="0.2">
      <c r="A236" s="15"/>
      <c r="B236" s="20"/>
      <c r="C236" s="20"/>
      <c r="K236" s="14">
        <v>1773</v>
      </c>
      <c r="L236" s="11"/>
      <c r="M236" s="11"/>
      <c r="N236" s="11"/>
    </row>
    <row r="237" spans="1:14" x14ac:dyDescent="0.2">
      <c r="A237" s="15"/>
      <c r="B237" s="20"/>
      <c r="C237" s="20"/>
      <c r="K237" s="30">
        <v>1774</v>
      </c>
      <c r="L237" s="11"/>
      <c r="M237" s="11"/>
      <c r="N237" s="11"/>
    </row>
    <row r="238" spans="1:14" x14ac:dyDescent="0.2">
      <c r="A238" s="15"/>
      <c r="B238" s="20"/>
      <c r="C238" s="20"/>
      <c r="K238" s="14">
        <v>1775</v>
      </c>
      <c r="L238" s="11"/>
      <c r="M238" s="11"/>
      <c r="N238" s="11"/>
    </row>
    <row r="239" spans="1:14" x14ac:dyDescent="0.2">
      <c r="A239" s="15"/>
      <c r="B239" s="20"/>
      <c r="C239" s="20"/>
      <c r="K239" s="30">
        <v>1776</v>
      </c>
      <c r="L239" s="11"/>
      <c r="M239" s="11"/>
      <c r="N239" s="11"/>
    </row>
    <row r="240" spans="1:14" x14ac:dyDescent="0.2">
      <c r="A240" s="15"/>
      <c r="B240" s="20"/>
      <c r="C240" s="20"/>
      <c r="K240" s="14">
        <v>1777</v>
      </c>
      <c r="L240" s="11"/>
      <c r="M240" s="11"/>
      <c r="N240" s="11"/>
    </row>
    <row r="241" spans="1:14" x14ac:dyDescent="0.2">
      <c r="A241" s="15"/>
      <c r="B241" s="20"/>
      <c r="C241" s="20"/>
      <c r="K241" s="30">
        <v>1778</v>
      </c>
      <c r="L241" s="11"/>
      <c r="M241" s="11"/>
      <c r="N241" s="11"/>
    </row>
    <row r="242" spans="1:14" x14ac:dyDescent="0.2">
      <c r="A242" s="15"/>
      <c r="B242" s="20"/>
      <c r="C242" s="20"/>
      <c r="K242" s="14">
        <v>1779</v>
      </c>
      <c r="L242" s="11"/>
      <c r="M242" s="11"/>
      <c r="N242" s="11"/>
    </row>
    <row r="243" spans="1:14" x14ac:dyDescent="0.2">
      <c r="A243" s="15"/>
      <c r="B243" s="20"/>
      <c r="C243" s="20"/>
      <c r="K243" s="30">
        <v>1780</v>
      </c>
      <c r="L243" s="11"/>
      <c r="M243" s="11"/>
      <c r="N243" s="11"/>
    </row>
    <row r="244" spans="1:14" x14ac:dyDescent="0.2">
      <c r="A244" s="15"/>
      <c r="B244" s="20"/>
      <c r="C244" s="20"/>
      <c r="K244" s="14">
        <v>1781</v>
      </c>
      <c r="L244" s="11"/>
      <c r="M244" s="11"/>
      <c r="N244" s="11"/>
    </row>
    <row r="245" spans="1:14" x14ac:dyDescent="0.2">
      <c r="A245" s="15"/>
      <c r="B245" s="20"/>
      <c r="C245" s="20"/>
      <c r="K245" s="30">
        <v>1782</v>
      </c>
      <c r="L245" s="11"/>
      <c r="M245" s="11"/>
      <c r="N245" s="11"/>
    </row>
    <row r="246" spans="1:14" x14ac:dyDescent="0.2">
      <c r="A246" s="15"/>
      <c r="B246" s="20"/>
      <c r="C246" s="20"/>
      <c r="K246" s="14">
        <v>1783</v>
      </c>
      <c r="L246" s="11"/>
      <c r="M246" s="11"/>
      <c r="N246" s="11"/>
    </row>
    <row r="247" spans="1:14" x14ac:dyDescent="0.2">
      <c r="A247" s="15"/>
      <c r="B247" s="20"/>
      <c r="C247" s="20"/>
      <c r="K247" s="30">
        <v>1784</v>
      </c>
      <c r="L247" s="11"/>
      <c r="M247" s="11"/>
      <c r="N247" s="11"/>
    </row>
    <row r="248" spans="1:14" x14ac:dyDescent="0.2">
      <c r="A248" s="15"/>
      <c r="B248" s="20"/>
      <c r="C248" s="20"/>
      <c r="K248" s="14">
        <v>1785</v>
      </c>
      <c r="L248" s="11"/>
      <c r="M248" s="11"/>
      <c r="N248" s="11"/>
    </row>
    <row r="249" spans="1:14" x14ac:dyDescent="0.2">
      <c r="A249" s="15"/>
      <c r="B249" s="20"/>
      <c r="C249" s="20"/>
      <c r="K249" s="30">
        <v>1786</v>
      </c>
      <c r="L249" s="11"/>
      <c r="M249" s="11"/>
      <c r="N249" s="11"/>
    </row>
    <row r="250" spans="1:14" x14ac:dyDescent="0.2">
      <c r="A250" s="15"/>
      <c r="B250" s="20"/>
      <c r="C250" s="20"/>
      <c r="K250" s="14">
        <v>1787</v>
      </c>
      <c r="L250" s="11"/>
      <c r="M250" s="11"/>
      <c r="N250" s="11"/>
    </row>
    <row r="251" spans="1:14" x14ac:dyDescent="0.2">
      <c r="A251" s="15"/>
      <c r="B251" s="20"/>
      <c r="C251" s="20"/>
      <c r="K251" s="30">
        <v>1788</v>
      </c>
      <c r="L251" s="11"/>
      <c r="M251" s="11"/>
      <c r="N251" s="11"/>
    </row>
    <row r="252" spans="1:14" x14ac:dyDescent="0.2">
      <c r="A252" s="15"/>
      <c r="B252" s="20"/>
      <c r="C252" s="20"/>
      <c r="K252" s="14">
        <v>1789</v>
      </c>
      <c r="L252" s="11"/>
      <c r="M252" s="11"/>
      <c r="N252" s="11"/>
    </row>
    <row r="253" spans="1:14" x14ac:dyDescent="0.2">
      <c r="A253" s="15"/>
      <c r="B253" s="20"/>
      <c r="C253" s="20"/>
      <c r="K253" s="30">
        <v>1790</v>
      </c>
      <c r="L253" s="11"/>
      <c r="M253" s="11"/>
      <c r="N253" s="11"/>
    </row>
    <row r="254" spans="1:14" x14ac:dyDescent="0.2">
      <c r="A254" s="15"/>
      <c r="B254" s="20"/>
      <c r="C254" s="20"/>
      <c r="K254" s="14">
        <v>1791</v>
      </c>
      <c r="L254" s="11"/>
      <c r="M254" s="11"/>
      <c r="N254" s="11"/>
    </row>
    <row r="255" spans="1:14" x14ac:dyDescent="0.2">
      <c r="A255" s="15"/>
      <c r="B255" s="20"/>
      <c r="C255" s="20"/>
      <c r="K255" s="30">
        <v>1792</v>
      </c>
      <c r="L255" s="11"/>
      <c r="M255" s="11"/>
      <c r="N255" s="11"/>
    </row>
    <row r="256" spans="1:14" x14ac:dyDescent="0.2">
      <c r="A256" s="15"/>
      <c r="B256" s="20"/>
      <c r="C256" s="20"/>
      <c r="K256" s="14">
        <v>1793</v>
      </c>
      <c r="L256" s="11"/>
      <c r="M256" s="11"/>
      <c r="N256" s="11"/>
    </row>
    <row r="257" spans="1:14" x14ac:dyDescent="0.2">
      <c r="A257" s="15"/>
      <c r="B257" s="20"/>
      <c r="C257" s="20"/>
      <c r="K257" s="30">
        <v>1794</v>
      </c>
      <c r="L257" s="11"/>
      <c r="M257" s="11"/>
      <c r="N257" s="11"/>
    </row>
    <row r="258" spans="1:14" x14ac:dyDescent="0.2">
      <c r="A258" s="15"/>
      <c r="B258" s="20"/>
      <c r="C258" s="20"/>
      <c r="K258" s="14">
        <v>1795</v>
      </c>
      <c r="L258" s="10">
        <v>0.54776999999999998</v>
      </c>
      <c r="M258" s="10">
        <f>L258*2325</f>
        <v>1273.5652499999999</v>
      </c>
      <c r="N258" s="10">
        <v>5.7</v>
      </c>
    </row>
    <row r="259" spans="1:14" x14ac:dyDescent="0.2">
      <c r="A259" s="15"/>
      <c r="B259" s="20"/>
      <c r="C259" s="20"/>
      <c r="K259" s="30">
        <v>1796</v>
      </c>
      <c r="L259" s="11"/>
      <c r="M259" s="10"/>
      <c r="N259" s="11"/>
    </row>
    <row r="260" spans="1:14" x14ac:dyDescent="0.2">
      <c r="A260" s="15"/>
      <c r="B260" s="20"/>
      <c r="C260" s="20"/>
      <c r="K260" s="14">
        <v>1797</v>
      </c>
      <c r="L260" s="11"/>
      <c r="M260" s="10"/>
      <c r="N260" s="11"/>
    </row>
    <row r="261" spans="1:14" x14ac:dyDescent="0.2">
      <c r="A261" s="15"/>
      <c r="B261" s="20"/>
      <c r="C261" s="20"/>
      <c r="K261" s="30">
        <v>1798</v>
      </c>
      <c r="L261" s="11"/>
      <c r="M261" s="10"/>
      <c r="N261" s="11"/>
    </row>
    <row r="262" spans="1:14" x14ac:dyDescent="0.2">
      <c r="A262" s="15"/>
      <c r="B262" s="20"/>
      <c r="C262" s="20"/>
      <c r="K262" s="14">
        <v>1799</v>
      </c>
      <c r="L262" s="10">
        <v>0.40554199999999996</v>
      </c>
      <c r="M262" s="10">
        <f t="shared" ref="M262:M268" si="8">L262*2743.5</f>
        <v>1112.6044769999999</v>
      </c>
      <c r="N262" s="10">
        <v>4.22</v>
      </c>
    </row>
    <row r="263" spans="1:14" x14ac:dyDescent="0.2">
      <c r="A263" s="15"/>
      <c r="B263" s="20"/>
      <c r="C263" s="20"/>
      <c r="K263" s="30">
        <v>1800</v>
      </c>
      <c r="L263" s="10">
        <v>0.54969199999999996</v>
      </c>
      <c r="M263" s="10">
        <f t="shared" si="8"/>
        <v>1508.0800019999999</v>
      </c>
      <c r="N263" s="10">
        <v>5.72</v>
      </c>
    </row>
    <row r="264" spans="1:14" x14ac:dyDescent="0.2">
      <c r="A264" s="15"/>
      <c r="B264" s="20"/>
      <c r="C264" s="20"/>
      <c r="K264" s="14">
        <v>1801</v>
      </c>
      <c r="L264" s="10">
        <v>0.78609799999999996</v>
      </c>
      <c r="M264" s="10">
        <f t="shared" si="8"/>
        <v>2156.6598629999999</v>
      </c>
      <c r="N264" s="10">
        <v>8.18</v>
      </c>
    </row>
    <row r="265" spans="1:14" x14ac:dyDescent="0.2">
      <c r="A265" s="15"/>
      <c r="B265" s="20"/>
      <c r="C265" s="20"/>
      <c r="K265" s="30">
        <v>1802</v>
      </c>
      <c r="L265" s="10">
        <v>0.73228199999999999</v>
      </c>
      <c r="M265" s="10">
        <f t="shared" si="8"/>
        <v>2009.0156669999999</v>
      </c>
      <c r="N265" s="10">
        <v>7.62</v>
      </c>
    </row>
    <row r="266" spans="1:14" x14ac:dyDescent="0.2">
      <c r="A266" s="15"/>
      <c r="B266" s="20"/>
      <c r="C266" s="20"/>
      <c r="K266" s="14">
        <v>1803</v>
      </c>
      <c r="L266" s="10">
        <v>0.61696200000000001</v>
      </c>
      <c r="M266" s="10">
        <f t="shared" si="8"/>
        <v>1692.6352469999999</v>
      </c>
      <c r="N266" s="10">
        <v>6.42</v>
      </c>
    </row>
    <row r="267" spans="1:14" x14ac:dyDescent="0.2">
      <c r="A267" s="15"/>
      <c r="B267" s="20"/>
      <c r="C267" s="20"/>
      <c r="K267" s="30">
        <v>1804</v>
      </c>
      <c r="L267" s="10">
        <v>0.47473399999999999</v>
      </c>
      <c r="M267" s="10">
        <f t="shared" si="8"/>
        <v>1302.4327289999999</v>
      </c>
      <c r="N267" s="10">
        <v>4.9400000000000004</v>
      </c>
    </row>
    <row r="268" spans="1:14" x14ac:dyDescent="0.2">
      <c r="A268" s="15"/>
      <c r="B268" s="20"/>
      <c r="C268" s="20"/>
      <c r="K268" s="14">
        <v>1805</v>
      </c>
      <c r="L268" s="10">
        <v>0.56891199999999997</v>
      </c>
      <c r="M268" s="10">
        <f t="shared" si="8"/>
        <v>1560.810072</v>
      </c>
      <c r="N268" s="10">
        <v>5.92</v>
      </c>
    </row>
    <row r="269" spans="1:14" x14ac:dyDescent="0.2">
      <c r="A269" s="15"/>
      <c r="B269" s="20"/>
      <c r="C269" s="20"/>
      <c r="K269" s="30">
        <v>1806</v>
      </c>
      <c r="L269" s="10">
        <v>0.54776999999999998</v>
      </c>
      <c r="M269" s="10"/>
      <c r="N269" s="10">
        <v>5.7</v>
      </c>
    </row>
    <row r="270" spans="1:14" x14ac:dyDescent="0.2">
      <c r="A270" s="15"/>
      <c r="B270" s="20"/>
      <c r="C270" s="20"/>
      <c r="K270" s="14">
        <v>1807</v>
      </c>
      <c r="L270" s="10">
        <v>0.60158599999999995</v>
      </c>
      <c r="M270" s="10"/>
      <c r="N270" s="10">
        <v>6.26</v>
      </c>
    </row>
    <row r="271" spans="1:14" x14ac:dyDescent="0.2">
      <c r="A271" s="15"/>
      <c r="B271" s="20"/>
      <c r="C271" s="20"/>
      <c r="K271" s="30">
        <v>1808</v>
      </c>
      <c r="L271" s="10">
        <v>0.59870299999999999</v>
      </c>
      <c r="M271" s="10"/>
      <c r="N271" s="10">
        <v>6.23</v>
      </c>
    </row>
    <row r="272" spans="1:14" x14ac:dyDescent="0.2">
      <c r="A272" s="15"/>
      <c r="B272" s="20"/>
      <c r="C272" s="20"/>
      <c r="K272" s="14">
        <v>1809</v>
      </c>
      <c r="L272" s="10">
        <v>0.51701799999999998</v>
      </c>
      <c r="M272" s="10"/>
      <c r="N272" s="10">
        <v>5.38</v>
      </c>
    </row>
    <row r="273" spans="1:14" x14ac:dyDescent="0.2">
      <c r="A273" s="15"/>
      <c r="B273" s="20"/>
      <c r="C273" s="20"/>
      <c r="K273" s="30">
        <v>1810</v>
      </c>
      <c r="L273" s="10">
        <v>0.42283999999999999</v>
      </c>
      <c r="M273" s="10"/>
      <c r="N273" s="10">
        <v>4.4000000000000004</v>
      </c>
    </row>
    <row r="274" spans="1:14" x14ac:dyDescent="0.2">
      <c r="A274" s="15"/>
      <c r="B274" s="20"/>
      <c r="C274" s="20"/>
      <c r="K274" s="14">
        <v>1811</v>
      </c>
      <c r="L274" s="10">
        <v>0.44109899999999996</v>
      </c>
      <c r="M274" s="10"/>
      <c r="N274" s="10">
        <v>4.59</v>
      </c>
    </row>
    <row r="275" spans="1:14" x14ac:dyDescent="0.2">
      <c r="A275" s="15"/>
      <c r="B275" s="20"/>
      <c r="C275" s="20"/>
      <c r="K275" s="30">
        <v>1812</v>
      </c>
      <c r="L275" s="10">
        <v>0.56698999999999999</v>
      </c>
      <c r="M275" s="10"/>
      <c r="N275" s="10">
        <v>5.9</v>
      </c>
    </row>
    <row r="276" spans="1:14" x14ac:dyDescent="0.2">
      <c r="A276" s="15"/>
      <c r="B276" s="20"/>
      <c r="C276" s="20"/>
      <c r="K276" s="14">
        <v>1813</v>
      </c>
      <c r="L276" s="10">
        <v>0.73324299999999998</v>
      </c>
      <c r="M276" s="10"/>
      <c r="N276" s="10">
        <v>7.63</v>
      </c>
    </row>
    <row r="277" spans="1:14" x14ac:dyDescent="0.2">
      <c r="A277" s="15"/>
      <c r="B277" s="20"/>
      <c r="C277" s="20"/>
      <c r="K277" s="30">
        <v>1814</v>
      </c>
      <c r="L277" s="10">
        <v>0.47281199999999995</v>
      </c>
      <c r="M277" s="10"/>
      <c r="N277" s="10">
        <v>4.92</v>
      </c>
    </row>
    <row r="278" spans="1:14" x14ac:dyDescent="0.2">
      <c r="A278" s="15"/>
      <c r="B278" s="20"/>
      <c r="C278" s="20"/>
      <c r="K278" s="14">
        <v>1815</v>
      </c>
      <c r="L278" s="10">
        <v>0.412269</v>
      </c>
      <c r="M278" s="10"/>
      <c r="N278" s="10">
        <v>4.29</v>
      </c>
    </row>
    <row r="279" spans="1:14" x14ac:dyDescent="0.2">
      <c r="A279" s="15"/>
      <c r="B279" s="20"/>
      <c r="C279" s="20"/>
      <c r="K279" s="30">
        <v>1816</v>
      </c>
      <c r="L279" s="10">
        <v>0.44205999999999995</v>
      </c>
      <c r="M279" s="10"/>
      <c r="N279" s="10">
        <v>4.5999999999999996</v>
      </c>
    </row>
    <row r="280" spans="1:14" x14ac:dyDescent="0.2">
      <c r="A280" s="15"/>
      <c r="B280" s="20"/>
      <c r="C280" s="20"/>
      <c r="K280" s="14">
        <v>1817</v>
      </c>
      <c r="L280" s="10">
        <v>0.85432900000000001</v>
      </c>
      <c r="M280" s="10"/>
      <c r="N280" s="10">
        <v>8.89</v>
      </c>
    </row>
    <row r="281" spans="1:14" x14ac:dyDescent="0.2">
      <c r="A281" s="15"/>
      <c r="B281" s="20"/>
      <c r="C281" s="20"/>
      <c r="K281" s="30">
        <v>1818</v>
      </c>
      <c r="L281" s="10">
        <v>0.700569</v>
      </c>
      <c r="M281" s="10"/>
      <c r="N281" s="10">
        <v>7.29</v>
      </c>
    </row>
    <row r="282" spans="1:14" x14ac:dyDescent="0.2">
      <c r="A282" s="15"/>
      <c r="B282" s="20"/>
      <c r="C282" s="20"/>
      <c r="K282" s="14">
        <v>1819</v>
      </c>
      <c r="L282" s="10">
        <v>0.69191999999999998</v>
      </c>
      <c r="M282" s="10"/>
      <c r="N282" s="10">
        <v>7.2</v>
      </c>
    </row>
    <row r="283" spans="1:14" x14ac:dyDescent="0.2">
      <c r="A283" s="15"/>
      <c r="B283" s="20"/>
      <c r="C283" s="20"/>
      <c r="K283" s="30">
        <v>1820</v>
      </c>
      <c r="L283" s="10">
        <v>0.43341099999999994</v>
      </c>
      <c r="M283" s="10"/>
      <c r="N283" s="10">
        <v>4.51</v>
      </c>
    </row>
    <row r="284" spans="1:14" x14ac:dyDescent="0.2">
      <c r="A284" s="15"/>
      <c r="B284" s="20"/>
      <c r="C284" s="20"/>
      <c r="K284" s="14">
        <v>1821</v>
      </c>
      <c r="L284" s="10">
        <v>0.29502699999999998</v>
      </c>
      <c r="M284" s="10"/>
      <c r="N284" s="10">
        <v>3.07</v>
      </c>
    </row>
    <row r="285" spans="1:14" x14ac:dyDescent="0.2">
      <c r="A285" s="15"/>
      <c r="B285" s="20"/>
      <c r="C285" s="20"/>
      <c r="K285" s="30">
        <v>1822</v>
      </c>
      <c r="L285" s="10">
        <v>0.19892699999999996</v>
      </c>
      <c r="M285" s="10"/>
      <c r="N285" s="10">
        <v>2.0699999999999998</v>
      </c>
    </row>
    <row r="286" spans="1:14" x14ac:dyDescent="0.2">
      <c r="A286" s="15"/>
      <c r="B286" s="20"/>
      <c r="C286" s="20"/>
      <c r="K286" s="14">
        <v>1823</v>
      </c>
      <c r="L286" s="10">
        <v>0.38439999999999996</v>
      </c>
      <c r="M286" s="10"/>
      <c r="N286" s="10">
        <v>4</v>
      </c>
    </row>
    <row r="287" spans="1:14" x14ac:dyDescent="0.2">
      <c r="A287" s="15"/>
      <c r="B287" s="20"/>
      <c r="C287" s="20"/>
      <c r="K287" s="30">
        <v>1824</v>
      </c>
      <c r="L287" s="10">
        <v>0.22871799999999998</v>
      </c>
      <c r="M287" s="10"/>
      <c r="N287" s="10">
        <v>2.38</v>
      </c>
    </row>
    <row r="288" spans="1:14" x14ac:dyDescent="0.2">
      <c r="A288" s="15"/>
      <c r="B288" s="20"/>
      <c r="C288" s="20"/>
      <c r="K288" s="14">
        <v>1825</v>
      </c>
      <c r="L288" s="10">
        <v>0.32385700000000001</v>
      </c>
      <c r="M288" s="10"/>
      <c r="N288" s="10">
        <v>3.37</v>
      </c>
    </row>
    <row r="289" spans="1:14" x14ac:dyDescent="0.2">
      <c r="A289" s="15"/>
      <c r="B289" s="20"/>
      <c r="C289" s="20"/>
      <c r="K289" s="30">
        <v>1826</v>
      </c>
      <c r="L289" s="10">
        <v>0.32577899999999999</v>
      </c>
      <c r="M289" s="10"/>
      <c r="N289" s="10">
        <v>3.39</v>
      </c>
    </row>
    <row r="290" spans="1:14" x14ac:dyDescent="0.2">
      <c r="A290" s="15"/>
      <c r="B290" s="20"/>
      <c r="C290" s="20"/>
      <c r="K290" s="14">
        <v>1827</v>
      </c>
      <c r="L290" s="10">
        <v>0.35557</v>
      </c>
      <c r="M290" s="10"/>
      <c r="N290" s="10">
        <v>3.7</v>
      </c>
    </row>
    <row r="291" spans="1:14" x14ac:dyDescent="0.2">
      <c r="A291" s="15"/>
      <c r="B291" s="20"/>
      <c r="C291" s="20"/>
      <c r="K291" s="30">
        <v>1828</v>
      </c>
      <c r="L291" s="10">
        <v>0.32097399999999998</v>
      </c>
      <c r="M291" s="10"/>
      <c r="N291" s="10">
        <v>3.34</v>
      </c>
    </row>
    <row r="292" spans="1:14" x14ac:dyDescent="0.2">
      <c r="A292" s="15"/>
      <c r="B292" s="20"/>
      <c r="C292" s="20"/>
      <c r="K292" s="14">
        <v>1829</v>
      </c>
      <c r="L292" s="10">
        <v>0.40361999999999998</v>
      </c>
      <c r="M292" s="10"/>
      <c r="N292" s="10">
        <v>4.2</v>
      </c>
    </row>
    <row r="293" spans="1:14" x14ac:dyDescent="0.2">
      <c r="A293" s="15"/>
      <c r="B293" s="20"/>
      <c r="C293" s="20"/>
      <c r="K293" s="30">
        <v>1830</v>
      </c>
      <c r="L293" s="10">
        <v>0.36229699999999998</v>
      </c>
      <c r="M293" s="10"/>
      <c r="N293" s="10">
        <v>3.77</v>
      </c>
    </row>
    <row r="294" spans="1:14" x14ac:dyDescent="0.2">
      <c r="A294" s="15"/>
      <c r="B294" s="20"/>
      <c r="C294" s="20"/>
      <c r="K294" s="14">
        <v>1831</v>
      </c>
      <c r="L294" s="10">
        <v>0.43917699999999998</v>
      </c>
      <c r="M294" s="10"/>
      <c r="N294" s="10">
        <v>4.57</v>
      </c>
    </row>
    <row r="295" spans="1:14" x14ac:dyDescent="0.2">
      <c r="A295" s="15"/>
      <c r="B295" s="20"/>
      <c r="C295" s="20"/>
      <c r="K295" s="30">
        <v>1832</v>
      </c>
      <c r="L295" s="10">
        <v>0.44974799999999993</v>
      </c>
      <c r="M295" s="10"/>
      <c r="N295" s="10">
        <v>4.68</v>
      </c>
    </row>
    <row r="296" spans="1:14" x14ac:dyDescent="0.2">
      <c r="A296" s="15"/>
      <c r="B296" s="20"/>
      <c r="C296" s="20"/>
      <c r="K296" s="14">
        <v>1833</v>
      </c>
      <c r="L296" s="10">
        <v>0.34692099999999998</v>
      </c>
      <c r="M296" s="10"/>
      <c r="N296" s="10">
        <v>3.61</v>
      </c>
    </row>
    <row r="297" spans="1:14" x14ac:dyDescent="0.2">
      <c r="A297" s="15"/>
      <c r="B297" s="20"/>
      <c r="C297" s="20"/>
      <c r="K297" s="30">
        <v>1834</v>
      </c>
      <c r="L297" s="10">
        <v>0.26523599999999997</v>
      </c>
      <c r="M297" s="10"/>
      <c r="N297" s="10">
        <v>2.76</v>
      </c>
    </row>
    <row r="298" spans="1:14" x14ac:dyDescent="0.2">
      <c r="A298" s="15"/>
      <c r="B298" s="20"/>
      <c r="C298" s="20"/>
      <c r="K298" s="14">
        <v>1835</v>
      </c>
      <c r="L298" s="10">
        <v>0.298871</v>
      </c>
      <c r="M298" s="10"/>
      <c r="N298" s="10">
        <v>3.11</v>
      </c>
    </row>
    <row r="299" spans="1:14" x14ac:dyDescent="0.2">
      <c r="A299" s="15"/>
      <c r="B299" s="20"/>
      <c r="C299" s="20"/>
      <c r="K299" s="30">
        <v>1836</v>
      </c>
      <c r="L299" s="10">
        <v>0.34884299999999996</v>
      </c>
      <c r="M299" s="10"/>
      <c r="N299" s="10">
        <v>3.63</v>
      </c>
    </row>
    <row r="300" spans="1:14" x14ac:dyDescent="0.2">
      <c r="A300" s="15"/>
      <c r="B300" s="20"/>
      <c r="C300" s="20"/>
      <c r="K300" s="14">
        <v>1837</v>
      </c>
      <c r="L300" s="10">
        <v>0.36806299999999997</v>
      </c>
      <c r="M300" s="10"/>
      <c r="N300" s="10">
        <v>3.83</v>
      </c>
    </row>
    <row r="301" spans="1:14" x14ac:dyDescent="0.2">
      <c r="A301" s="15"/>
      <c r="B301" s="20"/>
      <c r="C301" s="20"/>
      <c r="K301" s="30">
        <v>1838</v>
      </c>
      <c r="L301" s="10">
        <v>0.349804</v>
      </c>
      <c r="M301" s="10"/>
      <c r="N301" s="10">
        <v>3.64</v>
      </c>
    </row>
    <row r="302" spans="1:14" x14ac:dyDescent="0.2">
      <c r="A302" s="15"/>
      <c r="B302" s="20"/>
      <c r="C302" s="20"/>
      <c r="K302" s="14">
        <v>1839</v>
      </c>
      <c r="L302" s="10">
        <v>0.43148900000000001</v>
      </c>
      <c r="M302" s="10"/>
      <c r="N302" s="10">
        <v>4.49</v>
      </c>
    </row>
    <row r="303" spans="1:14" x14ac:dyDescent="0.2">
      <c r="A303" s="15"/>
      <c r="B303" s="20"/>
      <c r="C303" s="20"/>
      <c r="K303" s="30">
        <v>1840</v>
      </c>
      <c r="L303" s="10">
        <v>0.48722700000000002</v>
      </c>
      <c r="M303" s="10"/>
      <c r="N303" s="10">
        <v>5.07</v>
      </c>
    </row>
    <row r="304" spans="1:14" x14ac:dyDescent="0.2">
      <c r="A304" s="15"/>
      <c r="B304" s="20"/>
      <c r="C304" s="20"/>
      <c r="K304" s="14">
        <v>1841</v>
      </c>
      <c r="L304" s="10">
        <v>0.43245</v>
      </c>
      <c r="M304" s="10"/>
      <c r="N304" s="10">
        <v>4.5</v>
      </c>
    </row>
    <row r="305" spans="1:14" x14ac:dyDescent="0.2">
      <c r="A305" s="15"/>
      <c r="B305" s="20"/>
      <c r="C305" s="20"/>
      <c r="K305" s="30">
        <v>1842</v>
      </c>
      <c r="L305" s="10">
        <v>0.46416299999999999</v>
      </c>
      <c r="M305" s="10"/>
      <c r="N305" s="10">
        <v>4.83</v>
      </c>
    </row>
    <row r="306" spans="1:14" x14ac:dyDescent="0.2">
      <c r="A306" s="15"/>
      <c r="B306" s="20"/>
      <c r="C306" s="20"/>
      <c r="K306" s="14">
        <v>1843</v>
      </c>
      <c r="L306" s="10">
        <v>0.47665599999999997</v>
      </c>
      <c r="M306" s="10"/>
      <c r="N306" s="10">
        <v>4.96</v>
      </c>
    </row>
    <row r="307" spans="1:14" x14ac:dyDescent="0.2">
      <c r="A307" s="15"/>
      <c r="B307" s="20"/>
      <c r="C307" s="20"/>
      <c r="K307" s="30">
        <v>1844</v>
      </c>
      <c r="L307" s="10">
        <v>0.412269</v>
      </c>
      <c r="M307" s="10"/>
      <c r="N307" s="10">
        <v>4.29</v>
      </c>
    </row>
    <row r="308" spans="1:14" x14ac:dyDescent="0.2">
      <c r="A308" s="15"/>
      <c r="B308" s="20"/>
      <c r="C308" s="20"/>
      <c r="K308" s="14">
        <v>1845</v>
      </c>
      <c r="L308" s="10">
        <v>0.39500999999999992</v>
      </c>
      <c r="M308" s="10"/>
      <c r="N308" s="10">
        <v>4.18</v>
      </c>
    </row>
    <row r="309" spans="1:14" x14ac:dyDescent="0.2">
      <c r="A309" s="15"/>
      <c r="B309" s="20"/>
      <c r="C309" s="20"/>
      <c r="K309" s="30">
        <v>1846</v>
      </c>
      <c r="L309" s="10">
        <v>0.51785999999999999</v>
      </c>
      <c r="M309" s="10"/>
      <c r="N309" s="10">
        <v>5.48</v>
      </c>
    </row>
    <row r="310" spans="1:14" x14ac:dyDescent="0.2">
      <c r="A310" s="15"/>
      <c r="B310" s="20"/>
      <c r="C310" s="20"/>
      <c r="K310" s="14">
        <v>1847</v>
      </c>
      <c r="L310" s="10">
        <v>0.64071</v>
      </c>
      <c r="M310" s="10"/>
      <c r="N310" s="10">
        <v>6.78</v>
      </c>
    </row>
    <row r="311" spans="1:14" x14ac:dyDescent="0.2">
      <c r="A311" s="15"/>
      <c r="B311" s="20"/>
      <c r="C311" s="20"/>
      <c r="K311" s="30">
        <v>1848</v>
      </c>
      <c r="L311" s="10">
        <v>0.50462999999999991</v>
      </c>
      <c r="M311" s="10"/>
      <c r="N311" s="10">
        <v>5.34</v>
      </c>
    </row>
    <row r="312" spans="1:14" x14ac:dyDescent="0.2">
      <c r="A312" s="15"/>
      <c r="B312" s="20"/>
      <c r="C312" s="20"/>
      <c r="K312" s="14">
        <v>1849</v>
      </c>
      <c r="L312" s="10">
        <v>0.33831</v>
      </c>
      <c r="M312" s="10"/>
      <c r="N312" s="10">
        <v>3.58</v>
      </c>
    </row>
    <row r="313" spans="1:14" x14ac:dyDescent="0.2">
      <c r="A313" s="15"/>
      <c r="B313" s="20"/>
      <c r="C313" s="20"/>
      <c r="K313" s="30">
        <v>1850</v>
      </c>
      <c r="L313" s="10">
        <v>0.33452999999999999</v>
      </c>
      <c r="M313" s="10"/>
      <c r="N313" s="10">
        <v>3.54</v>
      </c>
    </row>
    <row r="314" spans="1:14" x14ac:dyDescent="0.2">
      <c r="A314" s="15"/>
      <c r="B314" s="20"/>
      <c r="C314" s="20"/>
      <c r="K314" s="14">
        <v>1851</v>
      </c>
      <c r="L314" s="10">
        <v>0.40540499999999996</v>
      </c>
      <c r="M314" s="10"/>
      <c r="N314" s="10">
        <v>4.29</v>
      </c>
    </row>
    <row r="315" spans="1:14" x14ac:dyDescent="0.2">
      <c r="A315" s="15"/>
      <c r="B315" s="20"/>
      <c r="C315" s="20"/>
      <c r="K315" s="30">
        <v>1852</v>
      </c>
      <c r="L315" s="10">
        <v>0.47627999999999998</v>
      </c>
      <c r="M315" s="10"/>
      <c r="N315" s="10">
        <v>5.04</v>
      </c>
    </row>
    <row r="316" spans="1:14" x14ac:dyDescent="0.2">
      <c r="A316" s="15"/>
      <c r="B316" s="20"/>
      <c r="C316" s="20"/>
      <c r="K316" s="14">
        <v>1853</v>
      </c>
      <c r="L316" s="10">
        <v>0.47911500000000001</v>
      </c>
      <c r="M316" s="10"/>
      <c r="N316" s="10">
        <v>5.07</v>
      </c>
    </row>
    <row r="317" spans="1:14" x14ac:dyDescent="0.2">
      <c r="A317" s="15"/>
      <c r="B317" s="20"/>
      <c r="C317" s="20"/>
      <c r="K317" s="30">
        <v>1854</v>
      </c>
      <c r="L317" s="10">
        <v>0.72387000000000001</v>
      </c>
      <c r="M317" s="10"/>
      <c r="N317" s="10">
        <v>7.66</v>
      </c>
    </row>
    <row r="318" spans="1:14" x14ac:dyDescent="0.2">
      <c r="K318" s="14">
        <v>1855</v>
      </c>
      <c r="L318" s="10">
        <v>0.64354499999999992</v>
      </c>
      <c r="M318" s="10"/>
      <c r="N318" s="10">
        <v>6.81</v>
      </c>
    </row>
    <row r="319" spans="1:14" x14ac:dyDescent="0.2">
      <c r="K319" s="30">
        <v>1856</v>
      </c>
      <c r="L319" s="10">
        <v>0.58306499999999994</v>
      </c>
      <c r="M319" s="10"/>
      <c r="N319" s="10">
        <v>6.17</v>
      </c>
    </row>
    <row r="320" spans="1:14" x14ac:dyDescent="0.2">
      <c r="K320" s="14">
        <v>1857</v>
      </c>
      <c r="L320" s="10">
        <v>0.58967999999999998</v>
      </c>
      <c r="M320" s="10"/>
      <c r="N320" s="10">
        <v>6.24</v>
      </c>
    </row>
    <row r="321" spans="11:14" x14ac:dyDescent="0.2">
      <c r="K321" s="30">
        <v>1858</v>
      </c>
      <c r="L321" s="10">
        <v>0.58778999999999992</v>
      </c>
      <c r="M321" s="10"/>
      <c r="N321" s="10">
        <v>6.22</v>
      </c>
    </row>
    <row r="322" spans="11:14" x14ac:dyDescent="0.2">
      <c r="K322" s="14">
        <v>1859</v>
      </c>
      <c r="L322" s="10">
        <v>0.48667500000000002</v>
      </c>
      <c r="M322" s="10"/>
      <c r="N322" s="10">
        <v>5.15</v>
      </c>
    </row>
    <row r="323" spans="11:14" x14ac:dyDescent="0.2">
      <c r="K323" s="30">
        <v>1860</v>
      </c>
      <c r="L323" s="10">
        <v>0.5131349999999999</v>
      </c>
      <c r="M323" s="10"/>
      <c r="N323" s="10">
        <v>5.43</v>
      </c>
    </row>
    <row r="324" spans="11:14" x14ac:dyDescent="0.2">
      <c r="K324" s="14">
        <v>1861</v>
      </c>
      <c r="L324" s="10">
        <v>0.60668999999999995</v>
      </c>
      <c r="M324" s="10"/>
      <c r="N324" s="10">
        <v>6.42</v>
      </c>
    </row>
    <row r="325" spans="11:14" x14ac:dyDescent="0.2">
      <c r="K325" s="30">
        <v>1862</v>
      </c>
      <c r="L325" s="10">
        <v>0.62747999999999993</v>
      </c>
      <c r="M325" s="10"/>
      <c r="N325" s="10">
        <v>6.64</v>
      </c>
    </row>
    <row r="326" spans="11:14" x14ac:dyDescent="0.2">
      <c r="K326" s="14">
        <v>1863</v>
      </c>
      <c r="L326" s="10">
        <v>0.52541999999999989</v>
      </c>
      <c r="M326" s="10"/>
      <c r="N326" s="10">
        <v>5.56</v>
      </c>
    </row>
    <row r="327" spans="11:14" x14ac:dyDescent="0.2">
      <c r="K327" s="30">
        <v>1864</v>
      </c>
      <c r="L327" s="10">
        <v>0.44792999999999999</v>
      </c>
      <c r="M327" s="10"/>
      <c r="N327" s="10">
        <v>4.74</v>
      </c>
    </row>
    <row r="328" spans="11:14" x14ac:dyDescent="0.2">
      <c r="K328" s="14">
        <v>1865</v>
      </c>
      <c r="L328" s="10">
        <v>0.46683000000000002</v>
      </c>
      <c r="M328" s="10"/>
      <c r="N328" s="10">
        <v>4.9400000000000004</v>
      </c>
    </row>
    <row r="329" spans="11:14" x14ac:dyDescent="0.2">
      <c r="K329" s="30">
        <v>1866</v>
      </c>
      <c r="L329" s="10">
        <v>0.50368499999999994</v>
      </c>
      <c r="M329" s="10"/>
      <c r="N329" s="10">
        <v>5.33</v>
      </c>
    </row>
    <row r="330" spans="11:14" x14ac:dyDescent="0.2">
      <c r="K330" s="14">
        <v>1867</v>
      </c>
      <c r="L330" s="10">
        <v>0.62180999999999997</v>
      </c>
      <c r="M330" s="10"/>
      <c r="N330" s="10">
        <v>6.58</v>
      </c>
    </row>
    <row r="331" spans="11:14" x14ac:dyDescent="0.2">
      <c r="K331" s="30">
        <v>1868</v>
      </c>
      <c r="L331" s="10">
        <v>0.64165499999999998</v>
      </c>
      <c r="M331" s="10"/>
      <c r="N331" s="10">
        <v>6.79</v>
      </c>
    </row>
    <row r="332" spans="11:14" x14ac:dyDescent="0.2">
      <c r="K332" s="14">
        <v>1869</v>
      </c>
      <c r="L332" s="10">
        <v>0.64732499999999993</v>
      </c>
      <c r="M332" s="10"/>
      <c r="N332" s="10">
        <v>6.85</v>
      </c>
    </row>
    <row r="333" spans="11:14" x14ac:dyDescent="0.2">
      <c r="K333" s="30">
        <v>1870</v>
      </c>
      <c r="L333" s="10">
        <v>0.54998999999999998</v>
      </c>
      <c r="M333" s="10"/>
      <c r="N333" s="10">
        <v>5.82</v>
      </c>
    </row>
    <row r="334" spans="11:14" x14ac:dyDescent="0.2">
      <c r="K334" s="14">
        <v>1871</v>
      </c>
      <c r="L334" s="10">
        <v>0.56699999999999995</v>
      </c>
      <c r="M334" s="10"/>
      <c r="N334" s="10">
        <v>6</v>
      </c>
    </row>
    <row r="335" spans="11:14" x14ac:dyDescent="0.2">
      <c r="K335" s="30">
        <v>1872</v>
      </c>
      <c r="L335" s="10">
        <v>0.58873500000000001</v>
      </c>
      <c r="M335" s="10"/>
      <c r="N335" s="10">
        <v>6.23</v>
      </c>
    </row>
    <row r="336" spans="11:14" x14ac:dyDescent="0.2">
      <c r="K336" s="14">
        <v>1873</v>
      </c>
      <c r="L336" s="10">
        <v>0.54337499999999994</v>
      </c>
      <c r="M336" s="10"/>
      <c r="N336" s="10">
        <v>5.75</v>
      </c>
    </row>
    <row r="337" spans="11:14" x14ac:dyDescent="0.2">
      <c r="K337" s="30">
        <v>1874</v>
      </c>
      <c r="L337" s="11"/>
      <c r="M337" s="11"/>
      <c r="N337" s="11"/>
    </row>
    <row r="338" spans="11:14" x14ac:dyDescent="0.2">
      <c r="K338" s="14">
        <v>1875</v>
      </c>
      <c r="L338" s="10">
        <v>0.66811500000000001</v>
      </c>
      <c r="M338" s="10"/>
      <c r="N338" s="10">
        <v>7.07</v>
      </c>
    </row>
    <row r="339" spans="11:14" x14ac:dyDescent="0.2">
      <c r="K339" s="30">
        <v>1876</v>
      </c>
      <c r="L339" s="10">
        <v>0.61519499999999994</v>
      </c>
      <c r="M339" s="10"/>
      <c r="N339" s="10">
        <v>6.51</v>
      </c>
    </row>
    <row r="340" spans="11:14" x14ac:dyDescent="0.2">
      <c r="K340" s="14">
        <v>1877</v>
      </c>
      <c r="L340" s="10">
        <v>0.61424999999999996</v>
      </c>
      <c r="M340" s="10"/>
      <c r="N340" s="10">
        <v>6.5</v>
      </c>
    </row>
    <row r="341" spans="11:14" x14ac:dyDescent="0.2">
      <c r="K341" s="30">
        <v>1878</v>
      </c>
      <c r="L341" s="10">
        <v>0.63787499999999997</v>
      </c>
      <c r="M341" s="10"/>
      <c r="N341" s="10">
        <v>6.75</v>
      </c>
    </row>
    <row r="342" spans="11:14" x14ac:dyDescent="0.2">
      <c r="K342" s="14">
        <v>1879</v>
      </c>
      <c r="L342" s="10">
        <v>0.56699999999999995</v>
      </c>
      <c r="M342" s="10"/>
      <c r="N342" s="10">
        <v>6</v>
      </c>
    </row>
    <row r="343" spans="11:14" x14ac:dyDescent="0.2">
      <c r="K343" s="30">
        <v>1880</v>
      </c>
      <c r="L343" s="10">
        <v>0.59818499999999997</v>
      </c>
      <c r="M343" s="10"/>
      <c r="N343" s="10">
        <v>6.33</v>
      </c>
    </row>
    <row r="344" spans="11:14" x14ac:dyDescent="0.2">
      <c r="K344" s="14">
        <v>1881</v>
      </c>
      <c r="L344" s="10">
        <v>0.59156999999999993</v>
      </c>
      <c r="M344" s="10"/>
      <c r="N344" s="10">
        <v>6.26</v>
      </c>
    </row>
    <row r="345" spans="11:14" x14ac:dyDescent="0.2">
      <c r="K345" s="30">
        <v>1882</v>
      </c>
      <c r="L345" s="10">
        <v>0.56227499999999997</v>
      </c>
      <c r="M345" s="10"/>
      <c r="N345" s="10">
        <v>5.95</v>
      </c>
    </row>
    <row r="346" spans="11:14" x14ac:dyDescent="0.2">
      <c r="K346" s="14">
        <v>1883</v>
      </c>
      <c r="L346" s="10">
        <v>0.51974999999999993</v>
      </c>
      <c r="M346" s="10"/>
      <c r="N346" s="10">
        <v>5.5</v>
      </c>
    </row>
    <row r="347" spans="11:14" x14ac:dyDescent="0.2">
      <c r="K347" s="30">
        <v>1884</v>
      </c>
      <c r="L347" s="10">
        <v>0.54337499999999994</v>
      </c>
      <c r="M347" s="10"/>
      <c r="N347" s="10">
        <v>5.75</v>
      </c>
    </row>
    <row r="348" spans="11:14" x14ac:dyDescent="0.2">
      <c r="K348" s="14">
        <v>1885</v>
      </c>
      <c r="L348" s="10">
        <v>0.50084999999999991</v>
      </c>
      <c r="M348" s="10"/>
      <c r="N348" s="10">
        <v>5.3</v>
      </c>
    </row>
    <row r="349" spans="11:14" x14ac:dyDescent="0.2">
      <c r="K349" s="30">
        <v>1886</v>
      </c>
      <c r="L349" s="10">
        <v>0.45832499999999993</v>
      </c>
      <c r="M349" s="10"/>
      <c r="N349" s="10">
        <v>4.8499999999999996</v>
      </c>
    </row>
    <row r="350" spans="11:14" x14ac:dyDescent="0.2">
      <c r="K350" s="14">
        <v>1887</v>
      </c>
      <c r="L350" s="10">
        <v>0.43091999999999991</v>
      </c>
      <c r="M350" s="10"/>
      <c r="N350" s="10">
        <v>4.5599999999999996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Sonthandel</vt:lpstr>
      <vt:lpstr>Vertalingen</vt:lpstr>
      <vt:lpstr>Stappen</vt:lpstr>
      <vt:lpstr>Unger Allen Grains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Zanden, J.L. van</cp:lastModifiedBy>
  <dcterms:created xsi:type="dcterms:W3CDTF">2008-03-06T10:30:01Z</dcterms:created>
  <dcterms:modified xsi:type="dcterms:W3CDTF">2013-06-11T13:11:34Z</dcterms:modified>
</cp:coreProperties>
</file>